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defaultThemeVersion="124226"/>
  <bookViews>
    <workbookView xWindow="0" yWindow="0" windowWidth="20730" windowHeight="940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G30" i="1"/>
  <c r="H30" s="1"/>
  <c r="G19"/>
  <c r="H19" s="1"/>
  <c r="G20"/>
  <c r="H20" s="1"/>
  <c r="G21"/>
  <c r="G22"/>
  <c r="H22" s="1"/>
  <c r="G23"/>
  <c r="H23" s="1"/>
  <c r="G24"/>
  <c r="H24" s="1"/>
  <c r="G25"/>
  <c r="G26"/>
  <c r="G27"/>
  <c r="H27" s="1"/>
  <c r="G28"/>
  <c r="H28" s="1"/>
  <c r="G29"/>
  <c r="K5"/>
  <c r="K6"/>
  <c r="K7"/>
  <c r="K4"/>
  <c r="K3"/>
  <c r="M3" l="1"/>
  <c r="M4"/>
  <c r="H26"/>
  <c r="L7"/>
  <c r="L3"/>
  <c r="H29"/>
  <c r="H25"/>
  <c r="H21"/>
  <c r="L5" s="1"/>
  <c r="L6"/>
  <c r="M7"/>
  <c r="M5"/>
  <c r="M6"/>
  <c r="L4"/>
</calcChain>
</file>

<file path=xl/sharedStrings.xml><?xml version="1.0" encoding="utf-8"?>
<sst xmlns="http://schemas.openxmlformats.org/spreadsheetml/2006/main" count="78" uniqueCount="48">
  <si>
    <t>Copilote</t>
  </si>
  <si>
    <t>Voiture</t>
  </si>
  <si>
    <t>Année</t>
  </si>
  <si>
    <t>Pénalité CP1</t>
  </si>
  <si>
    <t>Pénalités Lettres</t>
  </si>
  <si>
    <t>QUIZZ</t>
  </si>
  <si>
    <t>TOTAL</t>
  </si>
  <si>
    <t>CLASSEMENT</t>
  </si>
  <si>
    <t>Pénalité CP2</t>
  </si>
  <si>
    <t>Pilote</t>
  </si>
  <si>
    <t xml:space="preserve">N° </t>
  </si>
  <si>
    <t>Cylindrée  (cm3)</t>
  </si>
  <si>
    <t>TEST REGULARITE</t>
  </si>
  <si>
    <t>HR Pointage</t>
  </si>
  <si>
    <t>Ecart</t>
  </si>
  <si>
    <t>HR         Départ</t>
  </si>
  <si>
    <t>Temps TOTAL</t>
  </si>
  <si>
    <t>TEMPS THEORIQUE :</t>
  </si>
  <si>
    <t>ZR</t>
  </si>
  <si>
    <r>
      <t>2</t>
    </r>
    <r>
      <rPr>
        <b/>
        <vertAlign val="superscript"/>
        <sz val="20"/>
        <color theme="1"/>
        <rFont val="Arial Rounded MT Bold"/>
        <family val="2"/>
      </rPr>
      <t>ème</t>
    </r>
    <r>
      <rPr>
        <b/>
        <sz val="20"/>
        <color theme="1"/>
        <rFont val="Arial Rounded MT Bold"/>
        <family val="2"/>
      </rPr>
      <t xml:space="preserve"> Balade de la Burle - </t>
    </r>
    <r>
      <rPr>
        <b/>
        <u/>
        <sz val="20"/>
        <color theme="1"/>
        <rFont val="Arial Rounded MT Bold"/>
        <family val="2"/>
      </rPr>
      <t>CLASSEMENT PARTENAIRES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</si>
  <si>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</si>
  <si>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</si>
  <si>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</si>
  <si>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</si>
  <si>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</si>
  <si>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</si>
  <si>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</si>
  <si>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</si>
  <si>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</si>
  <si>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</si>
  <si>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</si>
  <si>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</si>
  <si>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ALPINE A310</t>
  </si>
  <si>
    <t>DESCHAUX CHRISTIAN</t>
  </si>
  <si>
    <t>REYGNIER PASCAL</t>
  </si>
  <si>
    <t>AUZAS AURELIEN</t>
  </si>
  <si>
    <t>AUZAS SERGE</t>
  </si>
  <si>
    <t>MOURGUE PHILIPPE</t>
  </si>
  <si>
    <t>MEGANE RS</t>
  </si>
  <si>
    <t>ROUX HERVE</t>
  </si>
  <si>
    <t>GARCIA RAPHAEL</t>
  </si>
  <si>
    <t>BMW528i</t>
  </si>
  <si>
    <t>DURAND MICHEL</t>
  </si>
  <si>
    <t>LARCHEVEQUE NATHALIE</t>
  </si>
  <si>
    <t>BM528i</t>
  </si>
  <si>
    <t>FORD ESCORT</t>
  </si>
  <si>
    <t>TASTEVIN YANNICK</t>
  </si>
  <si>
    <t>R5 ALPINE TURBO2</t>
  </si>
</sst>
</file>

<file path=xl/styles.xml><?xml version="1.0" encoding="utf-8"?>
<styleSheet xmlns="http://schemas.openxmlformats.org/spreadsheetml/2006/main">
  <numFmts count="1">
    <numFmt numFmtId="164" formatCode="h:mm:ss;@"/>
  </numFmts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Arial Rounded MT Bold"/>
      <family val="2"/>
    </font>
    <font>
      <b/>
      <vertAlign val="superscript"/>
      <sz val="20"/>
      <color theme="1"/>
      <name val="Arial Rounded MT Bold"/>
      <family val="2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0"/>
      <color theme="1"/>
      <name val="Arial Rounded MT Bold"/>
      <family val="2"/>
    </font>
    <font>
      <b/>
      <sz val="2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1" fillId="2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164" fontId="3" fillId="0" borderId="0" xfId="0" applyNumberFormat="1" applyFont="1" applyBorder="1" applyAlignment="1">
      <alignment vertical="center"/>
    </xf>
    <xf numFmtId="0" fontId="1" fillId="2" borderId="0" xfId="0" applyFont="1" applyFill="1" applyAlignment="1">
      <alignment horizontal="left" vertical="top" wrapText="1"/>
    </xf>
    <xf numFmtId="164" fontId="3" fillId="0" borderId="0" xfId="0" applyNumberFormat="1" applyFont="1" applyAlignment="1">
      <alignment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164" fontId="0" fillId="2" borderId="4" xfId="0" applyNumberFormat="1" applyFill="1" applyBorder="1"/>
    <xf numFmtId="0" fontId="0" fillId="2" borderId="5" xfId="0" applyFill="1" applyBorder="1"/>
    <xf numFmtId="0" fontId="0" fillId="2" borderId="6" xfId="0" applyFill="1" applyBorder="1"/>
    <xf numFmtId="0" fontId="9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</cellXfs>
  <cellStyles count="1">
    <cellStyle name="Normal" xfId="0" builtinId="0"/>
  </cellStyles>
  <dxfs count="25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h:mm:ss;@"/>
      <alignment horizontal="general" vertical="center" textRotation="0" wrapText="0" inden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alignment horizontal="center" vertical="top" textRotation="0" wrapText="1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h:mm:ss;@"/>
      <alignment horizontal="general" vertical="center" textRotation="0" wrapText="0" inden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alignment horizontal="center" vertical="top" textRotation="0" wrapText="1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0</xdr:row>
      <xdr:rowOff>180976</xdr:rowOff>
    </xdr:from>
    <xdr:to>
      <xdr:col>12</xdr:col>
      <xdr:colOff>564173</xdr:colOff>
      <xdr:row>0</xdr:row>
      <xdr:rowOff>752475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67776" y="180976"/>
          <a:ext cx="545122" cy="5714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304800</xdr:colOff>
      <xdr:row>0</xdr:row>
      <xdr:rowOff>171450</xdr:rowOff>
    </xdr:from>
    <xdr:to>
      <xdr:col>1</xdr:col>
      <xdr:colOff>535597</xdr:colOff>
      <xdr:row>0</xdr:row>
      <xdr:rowOff>742949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71450"/>
          <a:ext cx="545122" cy="5714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2:M14" totalsRowShown="0" headerRowDxfId="24" dataDxfId="23">
  <autoFilter ref="A2:M14"/>
  <sortState ref="A3:M14">
    <sortCondition ref="M2:M14"/>
  </sortState>
  <tableColumns count="13">
    <tableColumn id="1" name="N° " dataDxfId="22"/>
    <tableColumn id="2" name="Pilote" dataDxfId="21"/>
    <tableColumn id="3" name="Copilote" dataDxfId="20"/>
    <tableColumn id="4" name="Voiture" dataDxfId="19"/>
    <tableColumn id="5" name="Cylindrée  (cm3)" dataDxfId="18"/>
    <tableColumn id="6" name="Année" dataDxfId="17"/>
    <tableColumn id="7" name="Pénalité CP1" dataDxfId="16"/>
    <tableColumn id="8" name="Pénalité CP2" dataDxfId="15"/>
    <tableColumn id="9" name="Pénalités Lettres" dataDxfId="14"/>
    <tableColumn id="10" name="QUIZZ" dataDxfId="13"/>
    <tableColumn id="12" name="TOTAL" dataDxfId="12"/>
    <tableColumn id="17" name="ZR" dataDxfId="11">
      <calculatedColumnFormula>VLOOKUP(Tableau1[[#This Row],[N° ]],Tableau13[],8,FALSE)</calculatedColumnFormula>
    </tableColumn>
    <tableColumn id="13" name="CLASSEMENT" dataDxfId="10">
      <calculatedColumnFormula>RANK(Tableau1[[#This Row],[TOTAL]],K$3:K$16)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A18:H30" totalsRowShown="0" headerRowDxfId="9" dataDxfId="8">
  <autoFilter ref="A18:H30"/>
  <sortState ref="A19:H30">
    <sortCondition ref="A18:A30"/>
  </sortState>
  <tableColumns count="8">
    <tableColumn id="1" name="N° " dataDxfId="7"/>
    <tableColumn id="2" name="Pilote" dataDxfId="6"/>
    <tableColumn id="3" name="Copilote" dataDxfId="5"/>
    <tableColumn id="4" name="Voiture" dataDxfId="4"/>
    <tableColumn id="5" name="HR         Départ" dataDxfId="3"/>
    <tableColumn id="6" name="HR Pointage" dataDxfId="2"/>
    <tableColumn id="18" name="Temps TOTAL" dataDxfId="1">
      <calculatedColumnFormula>Tableau13[[#This Row],[HR Pointage]]-Tableau13[[#This Row],[HR         Départ]]</calculatedColumnFormula>
    </tableColumn>
    <tableColumn id="7" name="Ecart" dataDxfId="0">
      <calculatedColumnFormula>Tableau13[[#This Row],[Temps TOTAL]]-J$20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workbookViewId="0">
      <selection activeCell="F24" sqref="F24"/>
    </sheetView>
  </sheetViews>
  <sheetFormatPr baseColWidth="10" defaultColWidth="5" defaultRowHeight="15"/>
  <cols>
    <col min="1" max="1" width="4.7109375" style="15" customWidth="1"/>
    <col min="2" max="2" width="20.7109375" customWidth="1"/>
    <col min="3" max="3" width="19.7109375" customWidth="1"/>
    <col min="4" max="4" width="16.85546875" customWidth="1"/>
    <col min="5" max="5" width="9.28515625" customWidth="1"/>
    <col min="6" max="6" width="10" customWidth="1"/>
    <col min="7" max="9" width="9.28515625" customWidth="1"/>
    <col min="10" max="10" width="8.7109375" customWidth="1"/>
    <col min="11" max="11" width="7.28515625" customWidth="1"/>
    <col min="12" max="12" width="7.5703125" customWidth="1"/>
    <col min="13" max="13" width="12.85546875" customWidth="1"/>
  </cols>
  <sheetData>
    <row r="1" spans="1:13" ht="73.5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9" customHeight="1">
      <c r="A2" s="28" t="s">
        <v>10</v>
      </c>
      <c r="B2" s="25" t="s">
        <v>9</v>
      </c>
      <c r="C2" s="25" t="s">
        <v>0</v>
      </c>
      <c r="D2" s="25" t="s">
        <v>1</v>
      </c>
      <c r="E2" s="26" t="s">
        <v>11</v>
      </c>
      <c r="F2" s="8" t="s">
        <v>2</v>
      </c>
      <c r="G2" s="1" t="s">
        <v>3</v>
      </c>
      <c r="H2" s="1" t="s">
        <v>8</v>
      </c>
      <c r="I2" s="3" t="s">
        <v>4</v>
      </c>
      <c r="J2" s="8" t="s">
        <v>5</v>
      </c>
      <c r="K2" s="27" t="s">
        <v>6</v>
      </c>
      <c r="L2" s="8" t="s">
        <v>18</v>
      </c>
      <c r="M2" s="5" t="s">
        <v>7</v>
      </c>
    </row>
    <row r="3" spans="1:13" s="7" customFormat="1" ht="13.5" customHeight="1">
      <c r="A3" s="13" t="s">
        <v>20</v>
      </c>
      <c r="B3" s="6" t="s">
        <v>33</v>
      </c>
      <c r="C3" s="9" t="s">
        <v>34</v>
      </c>
      <c r="D3" s="9" t="s">
        <v>32</v>
      </c>
      <c r="E3" s="9">
        <v>2700</v>
      </c>
      <c r="F3" s="9">
        <v>1980</v>
      </c>
      <c r="G3" s="9">
        <v>0</v>
      </c>
      <c r="H3" s="9">
        <v>0</v>
      </c>
      <c r="I3" s="9">
        <v>0</v>
      </c>
      <c r="J3" s="9">
        <v>1000</v>
      </c>
      <c r="K3" s="9">
        <f>[QUIZZ]-[Pénalité CP1]-[Pénalité CP2]-[Pénalités Lettres]</f>
        <v>1000</v>
      </c>
      <c r="L3" s="16">
        <f>VLOOKUP(Tableau1[[#This Row],[N° ]],Tableau13[],8,FALSE)</f>
        <v>-2.6020852139652106E-17</v>
      </c>
      <c r="M3" s="11">
        <f>RANK(Tableau1[[#This Row],[TOTAL]],K$3:K$16)</f>
        <v>1</v>
      </c>
    </row>
    <row r="4" spans="1:13" s="7" customFormat="1" ht="15" customHeight="1">
      <c r="A4" s="14" t="s">
        <v>21</v>
      </c>
      <c r="B4" s="4" t="s">
        <v>35</v>
      </c>
      <c r="C4" s="10" t="s">
        <v>36</v>
      </c>
      <c r="D4" s="10" t="s">
        <v>41</v>
      </c>
      <c r="E4" s="10">
        <v>2800</v>
      </c>
      <c r="F4" s="10">
        <v>1986</v>
      </c>
      <c r="G4" s="10">
        <v>0</v>
      </c>
      <c r="H4" s="10">
        <v>0</v>
      </c>
      <c r="I4" s="10">
        <v>0</v>
      </c>
      <c r="J4" s="10">
        <v>800</v>
      </c>
      <c r="K4" s="10">
        <f>[QUIZZ]-[Pénalité CP1]-[Pénalité CP2]-[Pénalités Lettres]</f>
        <v>800</v>
      </c>
      <c r="L4" s="18">
        <f>VLOOKUP(Tableau1[[#This Row],[N° ]],Tableau13[],8,FALSE)</f>
        <v>-2.893518518518861E-4</v>
      </c>
      <c r="M4" s="11">
        <f>RANK(Tableau1[[#This Row],[TOTAL]],K$3:K$16)</f>
        <v>3</v>
      </c>
    </row>
    <row r="5" spans="1:13" s="7" customFormat="1" ht="15" customHeight="1">
      <c r="A5" s="14" t="s">
        <v>22</v>
      </c>
      <c r="B5" s="4" t="s">
        <v>37</v>
      </c>
      <c r="C5" s="10" t="s">
        <v>42</v>
      </c>
      <c r="D5" s="10" t="s">
        <v>38</v>
      </c>
      <c r="E5" s="10">
        <v>2000</v>
      </c>
      <c r="F5" s="10">
        <v>2010</v>
      </c>
      <c r="G5" s="10">
        <v>0</v>
      </c>
      <c r="H5" s="10">
        <v>0</v>
      </c>
      <c r="I5" s="10">
        <v>0</v>
      </c>
      <c r="J5" s="10">
        <v>900</v>
      </c>
      <c r="K5" s="10">
        <f>[QUIZZ]-[Pénalité CP1]-[Pénalité CP2]-[Pénalités Lettres]</f>
        <v>900</v>
      </c>
      <c r="L5" s="18">
        <f>VLOOKUP(Tableau1[[#This Row],[N° ]],Tableau13[],8,FALSE)</f>
        <v>-8.4490740740741747E-4</v>
      </c>
      <c r="M5" s="11">
        <f>RANK(Tableau1[[#This Row],[TOTAL]],K$3:K$16)</f>
        <v>2</v>
      </c>
    </row>
    <row r="6" spans="1:13" s="7" customFormat="1" ht="15" customHeight="1">
      <c r="A6" s="14" t="s">
        <v>23</v>
      </c>
      <c r="B6" s="4" t="s">
        <v>39</v>
      </c>
      <c r="C6" s="10" t="s">
        <v>46</v>
      </c>
      <c r="D6" s="10" t="s">
        <v>47</v>
      </c>
      <c r="E6" s="10">
        <v>1400</v>
      </c>
      <c r="F6" s="10">
        <v>1983</v>
      </c>
      <c r="G6" s="10">
        <v>0</v>
      </c>
      <c r="H6" s="10">
        <v>0</v>
      </c>
      <c r="I6" s="10">
        <v>150</v>
      </c>
      <c r="J6" s="10">
        <v>500</v>
      </c>
      <c r="K6" s="10">
        <f>[QUIZZ]-[Pénalité CP1]-[Pénalité CP2]-[Pénalités Lettres]</f>
        <v>350</v>
      </c>
      <c r="L6" s="18">
        <f>VLOOKUP(Tableau1[[#This Row],[N° ]],Tableau13[],8,FALSE)</f>
        <v>-9.606481481481393E-4</v>
      </c>
      <c r="M6" s="11">
        <f>RANK(Tableau1[[#This Row],[TOTAL]],K$3:K$16)</f>
        <v>4</v>
      </c>
    </row>
    <row r="7" spans="1:13" s="7" customFormat="1" ht="15" customHeight="1">
      <c r="A7" s="14" t="s">
        <v>24</v>
      </c>
      <c r="B7" s="4" t="s">
        <v>40</v>
      </c>
      <c r="C7" s="10" t="s">
        <v>43</v>
      </c>
      <c r="D7" s="10" t="s">
        <v>45</v>
      </c>
      <c r="E7" s="10">
        <v>1980</v>
      </c>
      <c r="F7" s="10">
        <v>1980</v>
      </c>
      <c r="G7" s="10">
        <v>0</v>
      </c>
      <c r="H7" s="10">
        <v>0</v>
      </c>
      <c r="I7" s="10">
        <v>600</v>
      </c>
      <c r="J7" s="10">
        <v>500</v>
      </c>
      <c r="K7" s="10">
        <f>[QUIZZ]-[Pénalité CP1]-[Pénalité CP2]-[Pénalités Lettres]</f>
        <v>-100</v>
      </c>
      <c r="L7" s="18">
        <f>VLOOKUP(Tableau1[[#This Row],[N° ]],Tableau13[],8,FALSE)</f>
        <v>-0.58695601851851853</v>
      </c>
      <c r="M7" s="11">
        <f>RANK(Tableau1[[#This Row],[TOTAL]],K$3:K$16)</f>
        <v>5</v>
      </c>
    </row>
    <row r="8" spans="1:13" s="7" customFormat="1" ht="15" customHeight="1">
      <c r="A8" s="14" t="s">
        <v>25</v>
      </c>
      <c r="B8" s="4"/>
      <c r="C8" s="10"/>
      <c r="D8" s="10"/>
      <c r="E8" s="10"/>
      <c r="F8" s="10"/>
      <c r="G8" s="10"/>
      <c r="H8" s="10"/>
      <c r="I8" s="10"/>
      <c r="J8" s="10"/>
      <c r="K8" s="10"/>
      <c r="L8" s="18"/>
      <c r="M8" s="11"/>
    </row>
    <row r="9" spans="1:13" s="7" customFormat="1" ht="15" customHeight="1">
      <c r="A9" s="14" t="s">
        <v>26</v>
      </c>
      <c r="B9" s="4"/>
      <c r="C9" s="10"/>
      <c r="D9" s="10"/>
      <c r="E9" s="10"/>
      <c r="F9" s="10"/>
      <c r="G9" s="10"/>
      <c r="H9" s="10"/>
      <c r="I9" s="10"/>
      <c r="J9" s="10"/>
      <c r="K9" s="10"/>
      <c r="L9" s="18"/>
      <c r="M9" s="11"/>
    </row>
    <row r="10" spans="1:13" s="7" customFormat="1" ht="15" customHeight="1">
      <c r="A10" s="14" t="s">
        <v>27</v>
      </c>
      <c r="B10" s="4"/>
      <c r="C10" s="10"/>
      <c r="D10" s="10"/>
      <c r="E10" s="10"/>
      <c r="F10" s="10"/>
      <c r="G10" s="10"/>
      <c r="H10" s="10"/>
      <c r="I10" s="10"/>
      <c r="J10" s="10"/>
      <c r="K10" s="10"/>
      <c r="L10" s="18"/>
      <c r="M10" s="11"/>
    </row>
    <row r="11" spans="1:13" s="7" customFormat="1" ht="15" customHeight="1">
      <c r="A11" s="14" t="s">
        <v>28</v>
      </c>
      <c r="B11" s="4"/>
      <c r="C11" s="10"/>
      <c r="D11" s="10"/>
      <c r="E11" s="10"/>
      <c r="F11" s="10"/>
      <c r="G11" s="10"/>
      <c r="H11" s="10"/>
      <c r="I11" s="10"/>
      <c r="J11" s="10"/>
      <c r="K11" s="10"/>
      <c r="L11" s="18"/>
      <c r="M11" s="11"/>
    </row>
    <row r="12" spans="1:13" s="7" customFormat="1" ht="15" customHeight="1">
      <c r="A12" s="14" t="s">
        <v>29</v>
      </c>
      <c r="B12" s="4"/>
      <c r="C12" s="10"/>
      <c r="D12" s="10"/>
      <c r="E12" s="10"/>
      <c r="F12" s="10"/>
      <c r="G12" s="10"/>
      <c r="H12" s="10"/>
      <c r="I12" s="10"/>
      <c r="J12" s="10"/>
      <c r="K12" s="10"/>
      <c r="L12" s="18"/>
      <c r="M12" s="11"/>
    </row>
    <row r="13" spans="1:13" s="7" customFormat="1" ht="15" customHeight="1">
      <c r="A13" s="14" t="s">
        <v>30</v>
      </c>
      <c r="B13" s="4"/>
      <c r="C13" s="10"/>
      <c r="D13" s="10"/>
      <c r="E13" s="10"/>
      <c r="F13" s="10"/>
      <c r="G13" s="10"/>
      <c r="H13" s="10"/>
      <c r="I13" s="10"/>
      <c r="J13" s="10"/>
      <c r="K13" s="10"/>
      <c r="L13" s="18"/>
      <c r="M13" s="11"/>
    </row>
    <row r="14" spans="1:13" s="7" customFormat="1" ht="15" customHeight="1">
      <c r="A14" s="14" t="s">
        <v>31</v>
      </c>
      <c r="B14" s="4"/>
      <c r="C14" s="10"/>
      <c r="D14" s="10"/>
      <c r="E14" s="10"/>
      <c r="F14" s="10"/>
      <c r="G14" s="10"/>
      <c r="H14" s="10"/>
      <c r="I14" s="10"/>
      <c r="J14" s="10"/>
      <c r="K14" s="10"/>
      <c r="L14" s="18"/>
      <c r="M14" s="11"/>
    </row>
    <row r="15" spans="1:13" s="7" customFormat="1" ht="15" customHeight="1">
      <c r="A15" s="15"/>
      <c r="B15"/>
      <c r="C15"/>
      <c r="D15"/>
      <c r="E15"/>
      <c r="F15"/>
      <c r="G15"/>
      <c r="H15"/>
      <c r="I15"/>
      <c r="J15"/>
      <c r="K15"/>
      <c r="L15"/>
      <c r="M15"/>
    </row>
    <row r="16" spans="1:13" s="7" customFormat="1" ht="15" customHeight="1">
      <c r="A16" s="30" t="s">
        <v>12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s="7" customFormat="1" ht="1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s="7" customFormat="1" ht="32.25" customHeight="1" thickBot="1">
      <c r="A18" s="12" t="s">
        <v>10</v>
      </c>
      <c r="B18" s="25" t="s">
        <v>9</v>
      </c>
      <c r="C18" s="25" t="s">
        <v>0</v>
      </c>
      <c r="D18" s="25" t="s">
        <v>1</v>
      </c>
      <c r="E18" s="2" t="s">
        <v>15</v>
      </c>
      <c r="F18" s="2" t="s">
        <v>13</v>
      </c>
      <c r="G18" s="2" t="s">
        <v>16</v>
      </c>
      <c r="H18" s="17" t="s">
        <v>14</v>
      </c>
      <c r="I18"/>
      <c r="J18"/>
      <c r="K18"/>
      <c r="L18"/>
      <c r="M18"/>
    </row>
    <row r="19" spans="1:13" s="7" customFormat="1" ht="15" customHeight="1">
      <c r="A19" s="13" t="s">
        <v>20</v>
      </c>
      <c r="B19" s="6" t="s">
        <v>33</v>
      </c>
      <c r="C19" s="9" t="s">
        <v>34</v>
      </c>
      <c r="D19" s="9" t="s">
        <v>32</v>
      </c>
      <c r="E19" s="16">
        <v>0.61805555555555558</v>
      </c>
      <c r="F19" s="16">
        <v>0.62167824074074074</v>
      </c>
      <c r="G19" s="16">
        <f>Tableau13[[#This Row],[HR Pointage]]-Tableau13[[#This Row],[HR         Départ]]</f>
        <v>3.6226851851851594E-3</v>
      </c>
      <c r="H19" s="16">
        <f>Tableau13[[#This Row],[Temps TOTAL]]-J$20</f>
        <v>-2.6020852139652106E-17</v>
      </c>
      <c r="I19"/>
      <c r="J19" s="19" t="s">
        <v>17</v>
      </c>
      <c r="K19" s="20"/>
      <c r="L19" s="21"/>
      <c r="M19"/>
    </row>
    <row r="20" spans="1:13" s="7" customFormat="1" ht="15" customHeight="1" thickBot="1">
      <c r="A20" s="14" t="s">
        <v>21</v>
      </c>
      <c r="B20" s="4" t="s">
        <v>35</v>
      </c>
      <c r="C20" s="10" t="s">
        <v>36</v>
      </c>
      <c r="D20" s="10" t="s">
        <v>44</v>
      </c>
      <c r="E20" s="16">
        <v>0.61875000000000002</v>
      </c>
      <c r="F20" s="16">
        <v>0.62208333333333332</v>
      </c>
      <c r="G20" s="16">
        <f>Tableau13[[#This Row],[HR Pointage]]-Tableau13[[#This Row],[HR         Départ]]</f>
        <v>3.3333333333332993E-3</v>
      </c>
      <c r="H20" s="16">
        <f>Tableau13[[#This Row],[Temps TOTAL]]-J$20</f>
        <v>-2.893518518518861E-4</v>
      </c>
      <c r="I20"/>
      <c r="J20" s="22">
        <v>3.6226851851851854E-3</v>
      </c>
      <c r="K20" s="23"/>
      <c r="L20" s="24"/>
      <c r="M20"/>
    </row>
    <row r="21" spans="1:13" s="7" customFormat="1" ht="15" customHeight="1">
      <c r="A21" s="14" t="s">
        <v>22</v>
      </c>
      <c r="B21" s="4" t="s">
        <v>37</v>
      </c>
      <c r="C21" s="10" t="s">
        <v>42</v>
      </c>
      <c r="D21" s="10" t="s">
        <v>38</v>
      </c>
      <c r="E21" s="16">
        <v>0.61944444444444446</v>
      </c>
      <c r="F21" s="16">
        <v>0.62222222222222223</v>
      </c>
      <c r="G21" s="16">
        <f>Tableau13[[#This Row],[HR Pointage]]-Tableau13[[#This Row],[HR         Départ]]</f>
        <v>2.7777777777777679E-3</v>
      </c>
      <c r="H21" s="16">
        <f>Tableau13[[#This Row],[Temps TOTAL]]-J$20</f>
        <v>-8.4490740740741747E-4</v>
      </c>
      <c r="I21"/>
      <c r="J21"/>
      <c r="K21"/>
      <c r="L21"/>
      <c r="M21"/>
    </row>
    <row r="22" spans="1:13" s="7" customFormat="1" ht="15" customHeight="1">
      <c r="A22" s="14" t="s">
        <v>23</v>
      </c>
      <c r="B22" s="4" t="s">
        <v>39</v>
      </c>
      <c r="C22" s="10" t="s">
        <v>46</v>
      </c>
      <c r="D22" s="10" t="s">
        <v>47</v>
      </c>
      <c r="E22" s="16">
        <v>0.62013888888888891</v>
      </c>
      <c r="F22" s="16">
        <v>0.62280092592592595</v>
      </c>
      <c r="G22" s="16">
        <f>Tableau13[[#This Row],[HR Pointage]]-Tableau13[[#This Row],[HR         Départ]]</f>
        <v>2.6620370370370461E-3</v>
      </c>
      <c r="H22" s="16">
        <f>Tableau13[[#This Row],[Temps TOTAL]]-J$20</f>
        <v>-9.606481481481393E-4</v>
      </c>
      <c r="I22"/>
      <c r="J22"/>
      <c r="K22"/>
      <c r="L22"/>
      <c r="M22"/>
    </row>
    <row r="23" spans="1:13" s="7" customFormat="1" ht="15" customHeight="1">
      <c r="A23" s="14" t="s">
        <v>24</v>
      </c>
      <c r="B23" s="4" t="s">
        <v>40</v>
      </c>
      <c r="C23" s="10" t="s">
        <v>43</v>
      </c>
      <c r="D23" s="10" t="s">
        <v>45</v>
      </c>
      <c r="E23" s="16">
        <v>0.58333333333333337</v>
      </c>
      <c r="F23" s="16"/>
      <c r="G23" s="16">
        <f>Tableau13[[#This Row],[HR Pointage]]-Tableau13[[#This Row],[HR         Départ]]</f>
        <v>-0.58333333333333337</v>
      </c>
      <c r="H23" s="16">
        <f>Tableau13[[#This Row],[Temps TOTAL]]-J$20</f>
        <v>-0.58695601851851853</v>
      </c>
      <c r="I23"/>
      <c r="J23"/>
      <c r="K23"/>
      <c r="L23"/>
      <c r="M23"/>
    </row>
    <row r="24" spans="1:13" s="7" customFormat="1" ht="15" customHeight="1">
      <c r="A24" s="14" t="s">
        <v>25</v>
      </c>
      <c r="B24" s="4"/>
      <c r="C24" s="10"/>
      <c r="D24" s="10"/>
      <c r="E24" s="16"/>
      <c r="F24" s="16"/>
      <c r="G24" s="16">
        <f>Tableau13[[#This Row],[HR Pointage]]-Tableau13[[#This Row],[HR         Départ]]</f>
        <v>0</v>
      </c>
      <c r="H24" s="16">
        <f>Tableau13[[#This Row],[Temps TOTAL]]-J$20</f>
        <v>-3.6226851851851854E-3</v>
      </c>
      <c r="I24"/>
      <c r="J24"/>
      <c r="K24"/>
      <c r="L24"/>
      <c r="M24"/>
    </row>
    <row r="25" spans="1:13" s="7" customFormat="1" ht="15" customHeight="1">
      <c r="A25" s="14" t="s">
        <v>26</v>
      </c>
      <c r="B25" s="4"/>
      <c r="C25" s="10"/>
      <c r="D25" s="10"/>
      <c r="E25" s="16"/>
      <c r="F25" s="16"/>
      <c r="G25" s="16">
        <f>Tableau13[[#This Row],[HR Pointage]]-Tableau13[[#This Row],[HR         Départ]]</f>
        <v>0</v>
      </c>
      <c r="H25" s="16">
        <f>Tableau13[[#This Row],[Temps TOTAL]]-J$20</f>
        <v>-3.6226851851851854E-3</v>
      </c>
      <c r="I25"/>
      <c r="J25"/>
      <c r="K25"/>
      <c r="L25"/>
      <c r="M25"/>
    </row>
    <row r="26" spans="1:13">
      <c r="A26" s="14" t="s">
        <v>27</v>
      </c>
      <c r="B26" s="4"/>
      <c r="C26" s="10"/>
      <c r="D26" s="10"/>
      <c r="E26" s="16"/>
      <c r="F26" s="16"/>
      <c r="G26" s="16">
        <f>Tableau13[[#This Row],[HR Pointage]]-Tableau13[[#This Row],[HR         Départ]]</f>
        <v>0</v>
      </c>
      <c r="H26" s="16">
        <f>Tableau13[[#This Row],[Temps TOTAL]]-J$20</f>
        <v>-3.6226851851851854E-3</v>
      </c>
    </row>
    <row r="27" spans="1:13">
      <c r="A27" s="14" t="s">
        <v>28</v>
      </c>
      <c r="B27" s="4"/>
      <c r="C27" s="10"/>
      <c r="D27" s="10"/>
      <c r="E27" s="16"/>
      <c r="F27" s="16"/>
      <c r="G27" s="16">
        <f>Tableau13[[#This Row],[HR Pointage]]-Tableau13[[#This Row],[HR         Départ]]</f>
        <v>0</v>
      </c>
      <c r="H27" s="16">
        <f>Tableau13[[#This Row],[Temps TOTAL]]-J$20</f>
        <v>-3.6226851851851854E-3</v>
      </c>
    </row>
    <row r="28" spans="1:13">
      <c r="A28" s="14" t="s">
        <v>29</v>
      </c>
      <c r="B28" s="4"/>
      <c r="C28" s="10"/>
      <c r="D28" s="10"/>
      <c r="E28" s="16"/>
      <c r="F28" s="16"/>
      <c r="G28" s="16">
        <f>Tableau13[[#This Row],[HR Pointage]]-Tableau13[[#This Row],[HR         Départ]]</f>
        <v>0</v>
      </c>
      <c r="H28" s="16">
        <f>Tableau13[[#This Row],[Temps TOTAL]]-J$20</f>
        <v>-3.6226851851851854E-3</v>
      </c>
    </row>
    <row r="29" spans="1:13">
      <c r="A29" s="14" t="s">
        <v>30</v>
      </c>
      <c r="B29" s="4"/>
      <c r="C29" s="10"/>
      <c r="D29" s="10"/>
      <c r="E29" s="16"/>
      <c r="F29" s="16"/>
      <c r="G29" s="16">
        <f>Tableau13[[#This Row],[HR Pointage]]-Tableau13[[#This Row],[HR         Départ]]</f>
        <v>0</v>
      </c>
      <c r="H29" s="16">
        <f>Tableau13[[#This Row],[Temps TOTAL]]-J$20</f>
        <v>-3.6226851851851854E-3</v>
      </c>
    </row>
    <row r="30" spans="1:13">
      <c r="A30" s="14" t="s">
        <v>31</v>
      </c>
      <c r="B30" s="4"/>
      <c r="C30" s="10"/>
      <c r="D30" s="10"/>
      <c r="E30" s="16"/>
      <c r="F30" s="16"/>
      <c r="G30" s="16">
        <f>Tableau13[[#This Row],[HR Pointage]]-Tableau13[[#This Row],[HR         Départ]]</f>
        <v>0</v>
      </c>
      <c r="H30" s="16">
        <f>Tableau13[[#This Row],[Temps TOTAL]]-J$20</f>
        <v>-3.6226851851851854E-3</v>
      </c>
    </row>
    <row r="55" ht="35.25" customHeight="1"/>
  </sheetData>
  <mergeCells count="2">
    <mergeCell ref="A1:M1"/>
    <mergeCell ref="A16:M17"/>
  </mergeCells>
  <pageMargins left="0.23622047244094491" right="0.23622047244094491" top="0.35433070866141736" bottom="0.35433070866141736" header="0.31496062992125984" footer="0.11811023622047245"/>
  <pageSetup paperSize="9" scale="99" orientation="landscape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lydfra</cp:lastModifiedBy>
  <cp:lastPrinted>2017-04-26T13:59:11Z</cp:lastPrinted>
  <dcterms:created xsi:type="dcterms:W3CDTF">2016-12-10T14:51:34Z</dcterms:created>
  <dcterms:modified xsi:type="dcterms:W3CDTF">2017-04-30T14:57:00Z</dcterms:modified>
</cp:coreProperties>
</file>