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defaultThemeVersion="124226"/>
  <bookViews>
    <workbookView xWindow="0" yWindow="0" windowWidth="20730" windowHeight="94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L47" i="1"/>
  <c r="K47"/>
  <c r="L46"/>
  <c r="K46"/>
  <c r="L45"/>
  <c r="L43"/>
  <c r="K43"/>
  <c r="L42"/>
  <c r="K42"/>
  <c r="L44"/>
  <c r="K44"/>
  <c r="G59"/>
  <c r="H59" s="1"/>
  <c r="G60"/>
  <c r="H60" s="1"/>
  <c r="G61"/>
  <c r="G62"/>
  <c r="H62" s="1"/>
  <c r="G63"/>
  <c r="H63" s="1"/>
  <c r="G64"/>
  <c r="H64" s="1"/>
  <c r="G65"/>
  <c r="G66"/>
  <c r="G67"/>
  <c r="H67" s="1"/>
  <c r="G68"/>
  <c r="H68" s="1"/>
  <c r="G69"/>
  <c r="G70"/>
  <c r="H70" s="1"/>
  <c r="G71"/>
  <c r="H71" s="1"/>
  <c r="G72"/>
  <c r="H72" s="1"/>
  <c r="G73"/>
  <c r="G74"/>
  <c r="G75"/>
  <c r="H75" s="1"/>
  <c r="G76"/>
  <c r="H76" s="1"/>
  <c r="G77"/>
  <c r="G78"/>
  <c r="H78" s="1"/>
  <c r="G79"/>
  <c r="H79" s="1"/>
  <c r="G80"/>
  <c r="H80" s="1"/>
  <c r="G81"/>
  <c r="G82"/>
  <c r="G83"/>
  <c r="H83" s="1"/>
  <c r="G84"/>
  <c r="H84" s="1"/>
  <c r="G85"/>
  <c r="G86"/>
  <c r="H86" s="1"/>
  <c r="G87"/>
  <c r="H87" s="1"/>
  <c r="G88"/>
  <c r="H88" s="1"/>
  <c r="G89"/>
  <c r="G90"/>
  <c r="G91"/>
  <c r="H91" s="1"/>
  <c r="G92"/>
  <c r="H92" s="1"/>
  <c r="G93"/>
  <c r="G94"/>
  <c r="H94" s="1"/>
  <c r="G95"/>
  <c r="H95" s="1"/>
  <c r="G96"/>
  <c r="H96" s="1"/>
  <c r="G97"/>
  <c r="G98"/>
  <c r="G99"/>
  <c r="H99" s="1"/>
  <c r="G100"/>
  <c r="H100" s="1"/>
  <c r="G101"/>
  <c r="G102"/>
  <c r="H102" s="1"/>
  <c r="G103"/>
  <c r="H103" s="1"/>
  <c r="G104"/>
  <c r="H104" s="1"/>
  <c r="G105"/>
  <c r="G106"/>
  <c r="G107"/>
  <c r="H107" s="1"/>
  <c r="G108"/>
  <c r="H108" s="1"/>
  <c r="K21"/>
  <c r="K37"/>
  <c r="K39"/>
  <c r="K18"/>
  <c r="K19"/>
  <c r="K15"/>
  <c r="K38"/>
  <c r="K4"/>
  <c r="K16"/>
  <c r="K14"/>
  <c r="K34"/>
  <c r="K20"/>
  <c r="K11"/>
  <c r="K36"/>
  <c r="K24"/>
  <c r="K12"/>
  <c r="K9"/>
  <c r="K35"/>
  <c r="K40"/>
  <c r="K41"/>
  <c r="K8"/>
  <c r="K25"/>
  <c r="K17"/>
  <c r="K28"/>
  <c r="K3"/>
  <c r="K22"/>
  <c r="K33"/>
  <c r="K29"/>
  <c r="K7"/>
  <c r="K30"/>
  <c r="K6"/>
  <c r="K27"/>
  <c r="K13"/>
  <c r="K26"/>
  <c r="K23"/>
  <c r="K10"/>
  <c r="K5"/>
  <c r="M31" l="1"/>
  <c r="L24"/>
  <c r="L34"/>
  <c r="L4"/>
  <c r="L19"/>
  <c r="L37"/>
  <c r="L3"/>
  <c r="L26"/>
  <c r="L30"/>
  <c r="H106"/>
  <c r="H98"/>
  <c r="L41" s="1"/>
  <c r="H90"/>
  <c r="L11" s="1"/>
  <c r="H82"/>
  <c r="L38" s="1"/>
  <c r="H74"/>
  <c r="L33" s="1"/>
  <c r="H66"/>
  <c r="L27" s="1"/>
  <c r="L17"/>
  <c r="L8"/>
  <c r="L35"/>
  <c r="L36"/>
  <c r="L14"/>
  <c r="L18"/>
  <c r="L21"/>
  <c r="L28"/>
  <c r="L13"/>
  <c r="L7"/>
  <c r="L5"/>
  <c r="H105"/>
  <c r="H101"/>
  <c r="L25" s="1"/>
  <c r="H97"/>
  <c r="L40" s="1"/>
  <c r="H93"/>
  <c r="L12" s="1"/>
  <c r="H89"/>
  <c r="L20" s="1"/>
  <c r="H85"/>
  <c r="L32" s="1"/>
  <c r="H81"/>
  <c r="L15" s="1"/>
  <c r="H77"/>
  <c r="L39" s="1"/>
  <c r="H73"/>
  <c r="L22" s="1"/>
  <c r="H69"/>
  <c r="L23" s="1"/>
  <c r="H65"/>
  <c r="L6" s="1"/>
  <c r="H61"/>
  <c r="L29" s="1"/>
  <c r="L9"/>
  <c r="L16"/>
  <c r="L10"/>
  <c r="M13"/>
  <c r="M25"/>
  <c r="M40"/>
  <c r="M36"/>
  <c r="M14"/>
  <c r="M39"/>
  <c r="M26"/>
  <c r="M3"/>
  <c r="M41"/>
  <c r="M34"/>
  <c r="M38"/>
  <c r="M37"/>
  <c r="L31"/>
</calcChain>
</file>

<file path=xl/sharedStrings.xml><?xml version="1.0" encoding="utf-8"?>
<sst xmlns="http://schemas.openxmlformats.org/spreadsheetml/2006/main" count="294" uniqueCount="167">
  <si>
    <t>Copilote</t>
  </si>
  <si>
    <t>Voiture</t>
  </si>
  <si>
    <t>Année</t>
  </si>
  <si>
    <t>Pénalité CP1</t>
  </si>
  <si>
    <t>Pénalités Lettres</t>
  </si>
  <si>
    <t>QUIZZ</t>
  </si>
  <si>
    <t>TOTAL</t>
  </si>
  <si>
    <t>CLASSEMENT</t>
  </si>
  <si>
    <t>Pénalité CP2</t>
  </si>
  <si>
    <t>Pilote</t>
  </si>
  <si>
    <t xml:space="preserve">N° </t>
  </si>
  <si>
    <t>Cylindrée  (cm3)</t>
  </si>
  <si>
    <t>TEST REGULARITE</t>
  </si>
  <si>
    <t>HR Pointage</t>
  </si>
  <si>
    <t>Ecart</t>
  </si>
  <si>
    <t>HR         Départ</t>
  </si>
  <si>
    <t>Temps TOTAL</t>
  </si>
  <si>
    <t>TEMPS THEORIQUE :</t>
  </si>
  <si>
    <t>ZR</t>
  </si>
  <si>
    <r>
      <t>2</t>
    </r>
    <r>
      <rPr>
        <b/>
        <vertAlign val="superscript"/>
        <sz val="20"/>
        <color theme="1"/>
        <rFont val="Arial Rounded MT Bold"/>
        <family val="2"/>
      </rPr>
      <t>ème</t>
    </r>
    <r>
      <rPr>
        <b/>
        <sz val="20"/>
        <color theme="1"/>
        <rFont val="Arial Rounded MT Bold"/>
        <family val="2"/>
      </rPr>
      <t xml:space="preserve"> Balade de la Burle - </t>
    </r>
    <r>
      <rPr>
        <b/>
        <u/>
        <sz val="20"/>
        <color theme="1"/>
        <rFont val="Arial Rounded MT Bold"/>
        <family val="2"/>
      </rPr>
      <t>CLASSEMENT CONCURRENTS</t>
    </r>
  </si>
  <si>
    <t>R11 TURBO</t>
  </si>
  <si>
    <t>SOUTEYRAND BERNARD</t>
  </si>
  <si>
    <t>SOUTEYRAND ROBERT</t>
  </si>
  <si>
    <t>PORSCHE 944</t>
  </si>
  <si>
    <t>CLEMENCON CEDRIC</t>
  </si>
  <si>
    <t>DUPONT YOHAN</t>
  </si>
  <si>
    <t>LANCIA FULVIA</t>
  </si>
  <si>
    <t>PRUNARETTI THIERRY</t>
  </si>
  <si>
    <t>GUILLEMIN FREDERIQUE</t>
  </si>
  <si>
    <t>BMW325ix</t>
  </si>
  <si>
    <t>JOURDAN ALEXANDRE</t>
  </si>
  <si>
    <t>ALCAIS CLAUDE</t>
  </si>
  <si>
    <t>ALFA GTV6</t>
  </si>
  <si>
    <t>CANET FRANCOIS</t>
  </si>
  <si>
    <t>CANET MARTINE</t>
  </si>
  <si>
    <t>GUILLEMEIN CHRISTOPHE</t>
  </si>
  <si>
    <t>GUILLEMIN TOM</t>
  </si>
  <si>
    <t>FUMAT FREDERIC</t>
  </si>
  <si>
    <t>JAMAGOTCHIAN CYRIL</t>
  </si>
  <si>
    <t>JAMAGOTCHIAN S.</t>
  </si>
  <si>
    <t>205 GTI</t>
  </si>
  <si>
    <t>ANDRE JEAN-PAUL</t>
  </si>
  <si>
    <t>RE JEAN-CLAUDE</t>
  </si>
  <si>
    <t>RE CATHERINE</t>
  </si>
  <si>
    <t>OPEL ASCONA</t>
  </si>
  <si>
    <t>REYNOUARD DIDIER</t>
  </si>
  <si>
    <t>FORD ESCORT</t>
  </si>
  <si>
    <t>ARNAUD KELLY</t>
  </si>
  <si>
    <t>ARNAUD LAURIE</t>
  </si>
  <si>
    <t>BMW320</t>
  </si>
  <si>
    <t>OLLIER JEAN-LUC</t>
  </si>
  <si>
    <t>OLLIER DORIAN</t>
  </si>
  <si>
    <t>R5 GT TURBO</t>
  </si>
  <si>
    <t>ARNAUD VALERIE</t>
  </si>
  <si>
    <t>ARNAUD PASCAL</t>
  </si>
  <si>
    <t>ALFA GIULA GT</t>
  </si>
  <si>
    <t>COLLOMB PATRICK</t>
  </si>
  <si>
    <t>COLLOMB MATHILDE</t>
  </si>
  <si>
    <t>BM325ix</t>
  </si>
  <si>
    <t xml:space="preserve">ARNAUD ROMARIC </t>
  </si>
  <si>
    <t>CHAMBON FREDERIC</t>
  </si>
  <si>
    <t>LADET JEAN-MARIE</t>
  </si>
  <si>
    <t>LADET BERNADETTE</t>
  </si>
  <si>
    <t>OPEL MANTA GTE</t>
  </si>
  <si>
    <t>NICOLARDOT CHRISTIAN</t>
  </si>
  <si>
    <t>POURRAZ JACKY</t>
  </si>
  <si>
    <t>ALPINE A310 V6</t>
  </si>
  <si>
    <t>VEDEL ADRIEN</t>
  </si>
  <si>
    <t>BARREY CEDRIC</t>
  </si>
  <si>
    <t>PEUGEOT 205</t>
  </si>
  <si>
    <t>CHASTAGNARET JEROME</t>
  </si>
  <si>
    <t>CHASTAGNARET GAETAN</t>
  </si>
  <si>
    <t>R8</t>
  </si>
  <si>
    <t>BONNEFOY MICKAEL</t>
  </si>
  <si>
    <t>BONNEFOY JORDAN</t>
  </si>
  <si>
    <t>R5 ALPINE TURBO 2</t>
  </si>
  <si>
    <t>SANCHEZ CLAUDE</t>
  </si>
  <si>
    <t>MASSON SERGE</t>
  </si>
  <si>
    <t>MITSUBISHI COLT</t>
  </si>
  <si>
    <t>CUOQ BENJAMIN</t>
  </si>
  <si>
    <t>CUOQ LOUIS</t>
  </si>
  <si>
    <t>PORSCHE 924</t>
  </si>
  <si>
    <t>DELDON FANNY</t>
  </si>
  <si>
    <t>TEYSSIER CLEMENT</t>
  </si>
  <si>
    <t xml:space="preserve">OPEL MANTA  </t>
  </si>
  <si>
    <t>COSTEROUSSE FREDERIC</t>
  </si>
  <si>
    <t>COSTEROUSSE VALENTIN</t>
  </si>
  <si>
    <t>HAON PATRICK</t>
  </si>
  <si>
    <t>DIAMAN JEAN-CLAUDE</t>
  </si>
  <si>
    <t>TASTEVIN REMY</t>
  </si>
  <si>
    <t>TASTEVIN MARC</t>
  </si>
  <si>
    <t>BMe30</t>
  </si>
  <si>
    <t>LEVEQUE REMI</t>
  </si>
  <si>
    <t>COMBOROURE BENOIT</t>
  </si>
  <si>
    <t>VISA CHRONO</t>
  </si>
  <si>
    <t xml:space="preserve">GANIVET MAURICE </t>
  </si>
  <si>
    <t>GANIVET AURORE</t>
  </si>
  <si>
    <t>AUSTIN MINI</t>
  </si>
  <si>
    <t>GENESTON BERNARD</t>
  </si>
  <si>
    <t>GENESTON DANIELLE</t>
  </si>
  <si>
    <t xml:space="preserve">LEVEQUE CHRISTIAN </t>
  </si>
  <si>
    <t>LEVEQUE SYLVIE</t>
  </si>
  <si>
    <t>CITROEN GS</t>
  </si>
  <si>
    <t>MARTIN BERNARD</t>
  </si>
  <si>
    <t>MARTIN ANNIE</t>
  </si>
  <si>
    <t>GARCIA JOSE CARLOS</t>
  </si>
  <si>
    <t>DAMOIZEAU NATHALIE</t>
  </si>
  <si>
    <t>LANCIA DELTA INT</t>
  </si>
  <si>
    <t>SAUSSAC MICHEL</t>
  </si>
  <si>
    <t>SAUSSAC MARTINE</t>
  </si>
  <si>
    <t>PORSCHE 911</t>
  </si>
  <si>
    <t xml:space="preserve">TEYSSIER DAVID </t>
  </si>
  <si>
    <t>TEYSSIER MAGALIE</t>
  </si>
  <si>
    <t>GOLF GTI</t>
  </si>
  <si>
    <t>GANIVET DIMITRI</t>
  </si>
  <si>
    <t>GANIVET JEAN-PIERRE</t>
  </si>
  <si>
    <t>OPEL CORSA</t>
  </si>
  <si>
    <t>LAURENT PATRICE</t>
  </si>
  <si>
    <t>LAURENT SANDY</t>
  </si>
  <si>
    <t>RENAULT 11</t>
  </si>
  <si>
    <t>MONIER SYLVIE</t>
  </si>
  <si>
    <t>MARTINS GUERREIRO</t>
  </si>
  <si>
    <t>SUBARU IMPREZA</t>
  </si>
  <si>
    <t>MENARD GILLES</t>
  </si>
  <si>
    <t>GINEYS ERNEST</t>
  </si>
  <si>
    <t>MARTIN JEAN-LOUIS</t>
  </si>
  <si>
    <t>BERTALO REJEANNE</t>
  </si>
  <si>
    <t>PEUGEOT 309</t>
  </si>
  <si>
    <t>CHAZALLON DIDIER</t>
  </si>
  <si>
    <t>CHAZALLON JEANINE</t>
  </si>
  <si>
    <t>CHEYRON CHRISTIAN</t>
  </si>
  <si>
    <t>CHEYRON FRANCOISE</t>
  </si>
  <si>
    <t>PEUGEOT 404</t>
  </si>
  <si>
    <t>MOLLE HUBERT</t>
  </si>
  <si>
    <t>BOURNE THIERRY</t>
  </si>
  <si>
    <t>AUDI TT</t>
  </si>
  <si>
    <t>FUMAT CATHY</t>
  </si>
  <si>
    <t xml:space="preserve">GUILLEMIN </t>
  </si>
  <si>
    <t>BMW 325ix</t>
  </si>
  <si>
    <t>ALPHA GTV6</t>
  </si>
  <si>
    <t>GUILLEMIN CHRISTOPHE</t>
  </si>
  <si>
    <t>ALPINE A310</t>
  </si>
  <si>
    <t>JAMAGOTCHIAN STEPH</t>
  </si>
  <si>
    <t>BMW 320</t>
  </si>
  <si>
    <t>ALPHA GIULA GT</t>
  </si>
  <si>
    <t>COLOMB PATRICK</t>
  </si>
  <si>
    <t>COLOMB MATHILDE</t>
  </si>
  <si>
    <t>ARNAUD ROMARIC</t>
  </si>
  <si>
    <t>R5 ALPINE TURBO2</t>
  </si>
  <si>
    <t>BMW 318i</t>
  </si>
  <si>
    <t>DAMIAN JEAN-CLAUDE</t>
  </si>
  <si>
    <t>BMW E30</t>
  </si>
  <si>
    <t>GANIVET MAURICE</t>
  </si>
  <si>
    <t>LEVEQUE CHRISTIAN</t>
  </si>
  <si>
    <t>LANCIA DELTA INTEG.</t>
  </si>
  <si>
    <t xml:space="preserve">CHEYRON CHRISTIAN </t>
  </si>
  <si>
    <t xml:space="preserve">CHEYRON FRANCOISE </t>
  </si>
  <si>
    <t>AUDI R8</t>
  </si>
  <si>
    <t>ROUX CHRISTIAN</t>
  </si>
  <si>
    <t>ROUX SOLANGE</t>
  </si>
  <si>
    <t>TOYOTA CELICA</t>
  </si>
  <si>
    <t>TEOULE ROLAND</t>
  </si>
  <si>
    <t>TEOULE MARIE-ODILE</t>
  </si>
  <si>
    <t>GRENAT JENNYFER</t>
  </si>
  <si>
    <t>LOTUS ELISE</t>
  </si>
  <si>
    <t>LALLEMENT GUY</t>
  </si>
  <si>
    <t>abandon</t>
  </si>
</sst>
</file>

<file path=xl/styles.xml><?xml version="1.0" encoding="utf-8"?>
<styleSheet xmlns="http://schemas.openxmlformats.org/spreadsheetml/2006/main">
  <numFmts count="1">
    <numFmt numFmtId="164" formatCode="h:mm:ss;@"/>
  </numFmts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 Rounded MT Bold"/>
      <family val="2"/>
    </font>
    <font>
      <b/>
      <vertAlign val="superscript"/>
      <sz val="20"/>
      <color theme="1"/>
      <name val="Arial Rounded MT Bold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Arial Rounded MT Bold"/>
      <family val="2"/>
    </font>
    <font>
      <b/>
      <sz val="20"/>
      <color rgb="FFFF0000"/>
      <name val="Calibri"/>
      <family val="2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2" borderId="0" xfId="0" applyFont="1" applyFill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164" fontId="3" fillId="0" borderId="0" xfId="0" applyNumberFormat="1" applyFont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0" fillId="2" borderId="4" xfId="0" applyNumberFormat="1" applyFill="1" applyBorder="1"/>
    <xf numFmtId="0" fontId="0" fillId="2" borderId="5" xfId="0" applyFill="1" applyBorder="1"/>
    <xf numFmtId="0" fontId="0" fillId="2" borderId="6" xfId="0" applyFill="1" applyBorder="1"/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h:mm:ss;@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horizontal="center" vertical="top" textRotation="0" wrapText="1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h:mm:ss;@"/>
      <alignment horizontal="general" vertical="center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alignment horizontal="center" vertical="top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19051</xdr:colOff>
      <xdr:row>0</xdr:row>
      <xdr:rowOff>180976</xdr:rowOff>
    </xdr:from>
    <xdr:to>
      <xdr:col>12</xdr:col>
      <xdr:colOff>564173</xdr:colOff>
      <xdr:row>0</xdr:row>
      <xdr:rowOff>752475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67776" y="180976"/>
          <a:ext cx="545122" cy="571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0</xdr:row>
      <xdr:rowOff>171450</xdr:rowOff>
    </xdr:from>
    <xdr:to>
      <xdr:col>1</xdr:col>
      <xdr:colOff>535597</xdr:colOff>
      <xdr:row>0</xdr:row>
      <xdr:rowOff>742949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71450"/>
          <a:ext cx="545122" cy="5714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2:M52" totalsRowShown="0" headerRowDxfId="24" dataDxfId="23">
  <autoFilter ref="A2:M52"/>
  <sortState ref="A3:M52">
    <sortCondition ref="M2:M52"/>
  </sortState>
  <tableColumns count="13">
    <tableColumn id="1" name="N° " dataDxfId="22"/>
    <tableColumn id="2" name="Pilote" dataDxfId="21"/>
    <tableColumn id="3" name="Copilote" dataDxfId="20"/>
    <tableColumn id="4" name="Voiture" dataDxfId="19"/>
    <tableColumn id="5" name="Cylindrée  (cm3)" dataDxfId="18"/>
    <tableColumn id="6" name="Année" dataDxfId="17"/>
    <tableColumn id="7" name="Pénalité CP1" dataDxfId="16"/>
    <tableColumn id="8" name="Pénalité CP2" dataDxfId="15"/>
    <tableColumn id="9" name="Pénalités Lettres" dataDxfId="14"/>
    <tableColumn id="10" name="QUIZZ" dataDxfId="13"/>
    <tableColumn id="12" name="TOTAL" dataDxfId="12"/>
    <tableColumn id="17" name="ZR" dataDxfId="11">
      <calculatedColumnFormula>VLOOKUP(Tableau1[[#This Row],[N° ]],Tableau13[],8,FALSE)</calculatedColumnFormula>
    </tableColumn>
    <tableColumn id="13" name="CLASSEMENT" dataDxfId="10">
      <calculatedColumnFormula>RANK(Tableau1[[#This Row],[TOTAL]],K$3:K$56)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58:H108" totalsRowShown="0" headerRowDxfId="9" dataDxfId="8">
  <autoFilter ref="A58:H108"/>
  <sortState ref="A59:H108">
    <sortCondition ref="A58:A108"/>
  </sortState>
  <tableColumns count="8">
    <tableColumn id="1" name="N° " dataDxfId="7"/>
    <tableColumn id="2" name="Pilote" dataDxfId="6"/>
    <tableColumn id="3" name="Copilote" dataDxfId="5"/>
    <tableColumn id="4" name="Voiture" dataDxfId="4"/>
    <tableColumn id="5" name="HR         Départ" dataDxfId="3"/>
    <tableColumn id="6" name="HR Pointage" dataDxfId="2"/>
    <tableColumn id="18" name="Temps TOTAL" dataDxfId="1">
      <calculatedColumnFormula>Tableau13[[#This Row],[HR Pointage]]-Tableau13[[#This Row],[HR         Départ]]</calculatedColumnFormula>
    </tableColumn>
    <tableColumn id="7" name="Ecart" dataDxfId="0">
      <calculatedColumnFormula>Tableau13[[#This Row],[Temps TOTAL]]-J$60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>
      <selection activeCell="V38" sqref="V1:V1048576"/>
    </sheetView>
  </sheetViews>
  <sheetFormatPr baseColWidth="10" defaultColWidth="5" defaultRowHeight="15"/>
  <cols>
    <col min="1" max="1" width="4.7109375" style="15" customWidth="1"/>
    <col min="2" max="2" width="20.7109375" customWidth="1"/>
    <col min="3" max="3" width="19.7109375" customWidth="1"/>
    <col min="4" max="4" width="16.85546875" customWidth="1"/>
    <col min="5" max="5" width="9.28515625" customWidth="1"/>
    <col min="6" max="6" width="10" customWidth="1"/>
    <col min="7" max="9" width="9.28515625" customWidth="1"/>
    <col min="10" max="10" width="8.7109375" customWidth="1"/>
    <col min="11" max="11" width="7.28515625" customWidth="1"/>
    <col min="12" max="12" width="7.5703125" customWidth="1"/>
    <col min="13" max="13" width="12.85546875" customWidth="1"/>
  </cols>
  <sheetData>
    <row r="1" spans="1:13" ht="73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9" customHeight="1">
      <c r="A2" s="29" t="s">
        <v>10</v>
      </c>
      <c r="B2" s="26" t="s">
        <v>9</v>
      </c>
      <c r="C2" s="26" t="s">
        <v>0</v>
      </c>
      <c r="D2" s="26" t="s">
        <v>1</v>
      </c>
      <c r="E2" s="27" t="s">
        <v>11</v>
      </c>
      <c r="F2" s="8" t="s">
        <v>2</v>
      </c>
      <c r="G2" s="1" t="s">
        <v>3</v>
      </c>
      <c r="H2" s="1" t="s">
        <v>8</v>
      </c>
      <c r="I2" s="3" t="s">
        <v>4</v>
      </c>
      <c r="J2" s="8" t="s">
        <v>5</v>
      </c>
      <c r="K2" s="28" t="s">
        <v>6</v>
      </c>
      <c r="L2" s="8" t="s">
        <v>18</v>
      </c>
      <c r="M2" s="5" t="s">
        <v>7</v>
      </c>
    </row>
    <row r="3" spans="1:13" s="7" customFormat="1" ht="13.5" customHeight="1">
      <c r="A3" s="14">
        <v>14</v>
      </c>
      <c r="B3" s="4" t="s">
        <v>53</v>
      </c>
      <c r="C3" s="10" t="s">
        <v>54</v>
      </c>
      <c r="D3" s="10" t="s">
        <v>55</v>
      </c>
      <c r="E3" s="10">
        <v>1750</v>
      </c>
      <c r="F3" s="10">
        <v>1975</v>
      </c>
      <c r="G3" s="10">
        <v>0</v>
      </c>
      <c r="H3" s="10">
        <v>0</v>
      </c>
      <c r="I3" s="10">
        <v>0</v>
      </c>
      <c r="J3" s="10">
        <v>1000</v>
      </c>
      <c r="K3" s="10">
        <f>[QUIZZ]-[Pénalité CP1]-[Pénalité CP2]-[Pénalités Lettres]</f>
        <v>1000</v>
      </c>
      <c r="L3" s="19">
        <f>VLOOKUP(Tableau1[[#This Row],[N° ]],Tableau13[],8,FALSE)</f>
        <v>-1.1574074074064897E-5</v>
      </c>
      <c r="M3" s="16">
        <f>RANK(Tableau1[[#This Row],[TOTAL]],K$3:K$56)</f>
        <v>1</v>
      </c>
    </row>
    <row r="4" spans="1:13" s="7" customFormat="1" ht="15" customHeight="1">
      <c r="A4" s="14">
        <v>26</v>
      </c>
      <c r="B4" s="4" t="s">
        <v>87</v>
      </c>
      <c r="C4" s="10" t="s">
        <v>88</v>
      </c>
      <c r="D4" s="10" t="s">
        <v>66</v>
      </c>
      <c r="E4" s="10">
        <v>2700</v>
      </c>
      <c r="F4" s="10">
        <v>1979</v>
      </c>
      <c r="G4" s="10">
        <v>0</v>
      </c>
      <c r="H4" s="10">
        <v>0</v>
      </c>
      <c r="I4" s="10">
        <v>0</v>
      </c>
      <c r="J4" s="10">
        <v>1000</v>
      </c>
      <c r="K4" s="10">
        <f>[QUIZZ]-[Pénalité CP1]-[Pénalité CP2]-[Pénalités Lettres]</f>
        <v>1000</v>
      </c>
      <c r="L4" s="19">
        <f>VLOOKUP(Tableau1[[#This Row],[N° ]],Tableau13[],8,FALSE)</f>
        <v>3.4722222222312651E-5</v>
      </c>
      <c r="M4" s="16">
        <v>2</v>
      </c>
    </row>
    <row r="5" spans="1:13" s="7" customFormat="1" ht="15" customHeight="1">
      <c r="A5" s="13">
        <v>1</v>
      </c>
      <c r="B5" s="6" t="s">
        <v>21</v>
      </c>
      <c r="C5" s="9" t="s">
        <v>22</v>
      </c>
      <c r="D5" s="9" t="s">
        <v>23</v>
      </c>
      <c r="E5" s="9">
        <v>2500</v>
      </c>
      <c r="F5" s="9">
        <v>1988</v>
      </c>
      <c r="G5" s="9">
        <v>0</v>
      </c>
      <c r="H5" s="9">
        <v>0</v>
      </c>
      <c r="I5" s="9">
        <v>0</v>
      </c>
      <c r="J5" s="9">
        <v>1000</v>
      </c>
      <c r="K5" s="9">
        <f>[QUIZZ]-[Pénalité CP1]-[Pénalité CP2]-[Pénalités Lettres]</f>
        <v>1000</v>
      </c>
      <c r="L5" s="17">
        <f>VLOOKUP(Tableau1[[#This Row],[N° ]],Tableau13[],8,FALSE)</f>
        <v>-4.6296296296292547E-5</v>
      </c>
      <c r="M5" s="11">
        <v>3</v>
      </c>
    </row>
    <row r="6" spans="1:13" s="7" customFormat="1" ht="15" customHeight="1">
      <c r="A6" s="14">
        <v>7</v>
      </c>
      <c r="B6" s="4" t="s">
        <v>98</v>
      </c>
      <c r="C6" s="10" t="s">
        <v>99</v>
      </c>
      <c r="D6" s="10" t="s">
        <v>66</v>
      </c>
      <c r="E6" s="10">
        <v>2700</v>
      </c>
      <c r="F6" s="10">
        <v>1981</v>
      </c>
      <c r="G6" s="10">
        <v>0</v>
      </c>
      <c r="H6" s="10">
        <v>0</v>
      </c>
      <c r="I6" s="10">
        <v>0</v>
      </c>
      <c r="J6" s="10">
        <v>1000</v>
      </c>
      <c r="K6" s="10">
        <f>[QUIZZ]-[Pénalité CP1]-[Pénalité CP2]-[Pénalités Lettres]</f>
        <v>1000</v>
      </c>
      <c r="L6" s="19">
        <f>VLOOKUP(Tableau1[[#This Row],[N° ]],Tableau13[],8,FALSE)</f>
        <v>4.6296296296240505E-5</v>
      </c>
      <c r="M6" s="11">
        <v>4</v>
      </c>
    </row>
    <row r="7" spans="1:13" s="7" customFormat="1" ht="15" customHeight="1">
      <c r="A7" s="14">
        <v>5</v>
      </c>
      <c r="B7" s="4" t="s">
        <v>33</v>
      </c>
      <c r="C7" s="10" t="s">
        <v>34</v>
      </c>
      <c r="D7" s="10" t="s">
        <v>20</v>
      </c>
      <c r="E7" s="10">
        <v>1400</v>
      </c>
      <c r="F7" s="10">
        <v>1988</v>
      </c>
      <c r="G7" s="10">
        <v>0</v>
      </c>
      <c r="H7" s="10">
        <v>0</v>
      </c>
      <c r="I7" s="10">
        <v>0</v>
      </c>
      <c r="J7" s="10">
        <v>1000</v>
      </c>
      <c r="K7" s="10">
        <f>[QUIZZ]-[Pénalité CP1]-[Pénalité CP2]-[Pénalités Lettres]</f>
        <v>1000</v>
      </c>
      <c r="L7" s="19">
        <f>VLOOKUP(Tableau1[[#This Row],[N° ]],Tableau13[],8,FALSE)</f>
        <v>-5.7870370370331423E-5</v>
      </c>
      <c r="M7" s="11">
        <v>5</v>
      </c>
    </row>
    <row r="8" spans="1:13" s="7" customFormat="1" ht="15" customHeight="1">
      <c r="A8" s="14">
        <v>41</v>
      </c>
      <c r="B8" s="4" t="s">
        <v>125</v>
      </c>
      <c r="C8" s="10" t="s">
        <v>126</v>
      </c>
      <c r="D8" s="10" t="s">
        <v>127</v>
      </c>
      <c r="E8" s="10">
        <v>1800</v>
      </c>
      <c r="F8" s="10">
        <v>1991</v>
      </c>
      <c r="G8" s="10">
        <v>0</v>
      </c>
      <c r="H8" s="10">
        <v>0</v>
      </c>
      <c r="I8" s="10">
        <v>0</v>
      </c>
      <c r="J8" s="10">
        <v>1000</v>
      </c>
      <c r="K8" s="10">
        <f>[QUIZZ]-[Pénalité CP1]-[Pénalité CP2]-[Pénalités Lettres]</f>
        <v>1000</v>
      </c>
      <c r="L8" s="19">
        <f>VLOOKUP(Tableau1[[#This Row],[N° ]],Tableau13[],8,FALSE)</f>
        <v>-5.7870370370442445E-5</v>
      </c>
      <c r="M8" s="16">
        <v>6</v>
      </c>
    </row>
    <row r="9" spans="1:13" s="7" customFormat="1" ht="15" customHeight="1">
      <c r="A9" s="14">
        <v>36</v>
      </c>
      <c r="B9" s="4" t="s">
        <v>114</v>
      </c>
      <c r="C9" s="10" t="s">
        <v>115</v>
      </c>
      <c r="D9" s="10" t="s">
        <v>116</v>
      </c>
      <c r="E9" s="10">
        <v>1297</v>
      </c>
      <c r="F9" s="10">
        <v>1984</v>
      </c>
      <c r="G9" s="10">
        <v>0</v>
      </c>
      <c r="H9" s="10">
        <v>0</v>
      </c>
      <c r="I9" s="10">
        <v>0</v>
      </c>
      <c r="J9" s="10">
        <v>1000</v>
      </c>
      <c r="K9" s="10">
        <f>[QUIZZ]-[Pénalité CP1]-[Pénalité CP2]-[Pénalités Lettres]</f>
        <v>1000</v>
      </c>
      <c r="L9" s="19">
        <f>VLOOKUP(Tableau1[[#This Row],[N° ]],Tableau13[],8,FALSE)</f>
        <v>6.9444444444540301E-5</v>
      </c>
      <c r="M9" s="16">
        <v>7</v>
      </c>
    </row>
    <row r="10" spans="1:13" s="7" customFormat="1" ht="15" customHeight="1">
      <c r="A10" s="14">
        <v>12</v>
      </c>
      <c r="B10" s="4" t="s">
        <v>47</v>
      </c>
      <c r="C10" s="10" t="s">
        <v>48</v>
      </c>
      <c r="D10" s="10" t="s">
        <v>49</v>
      </c>
      <c r="E10" s="10">
        <v>1990</v>
      </c>
      <c r="F10" s="10">
        <v>1978</v>
      </c>
      <c r="G10" s="10">
        <v>0</v>
      </c>
      <c r="H10" s="10">
        <v>0</v>
      </c>
      <c r="I10" s="10">
        <v>0</v>
      </c>
      <c r="J10" s="10">
        <v>1000</v>
      </c>
      <c r="K10" s="10">
        <f>[QUIZZ]-[Pénalité CP1]-[Pénalité CP2]-[Pénalités Lettres]</f>
        <v>1000</v>
      </c>
      <c r="L10" s="19">
        <f>VLOOKUP(Tableau1[[#This Row],[N° ]],Tableau13[],8,FALSE)</f>
        <v>9.2592592592618053E-5</v>
      </c>
      <c r="M10" s="11">
        <v>8</v>
      </c>
    </row>
    <row r="11" spans="1:13" s="7" customFormat="1" ht="15" customHeight="1">
      <c r="A11" s="14">
        <v>32</v>
      </c>
      <c r="B11" s="4" t="s">
        <v>103</v>
      </c>
      <c r="C11" s="10" t="s">
        <v>104</v>
      </c>
      <c r="D11" s="10" t="s">
        <v>40</v>
      </c>
      <c r="E11" s="10">
        <v>1600</v>
      </c>
      <c r="F11" s="10">
        <v>1986</v>
      </c>
      <c r="G11" s="10">
        <v>0</v>
      </c>
      <c r="H11" s="10">
        <v>0</v>
      </c>
      <c r="I11" s="10">
        <v>0</v>
      </c>
      <c r="J11" s="10">
        <v>1000</v>
      </c>
      <c r="K11" s="10">
        <f>[QUIZZ]-[Pénalité CP1]-[Pénalité CP2]-[Pénalités Lettres]</f>
        <v>1000</v>
      </c>
      <c r="L11" s="19">
        <f>VLOOKUP(Tableau1[[#This Row],[N° ]],Tableau13[],8,FALSE)</f>
        <v>1.157407407406958E-4</v>
      </c>
      <c r="M11" s="16">
        <v>9</v>
      </c>
    </row>
    <row r="12" spans="1:13" s="7" customFormat="1" ht="15" customHeight="1">
      <c r="A12" s="14">
        <v>35</v>
      </c>
      <c r="B12" s="4" t="s">
        <v>111</v>
      </c>
      <c r="C12" s="10" t="s">
        <v>112</v>
      </c>
      <c r="D12" s="10" t="s">
        <v>113</v>
      </c>
      <c r="E12" s="10">
        <v>1800</v>
      </c>
      <c r="F12" s="10">
        <v>1983</v>
      </c>
      <c r="G12" s="10">
        <v>0</v>
      </c>
      <c r="H12" s="10">
        <v>0</v>
      </c>
      <c r="I12" s="10">
        <v>0</v>
      </c>
      <c r="J12" s="10">
        <v>1000</v>
      </c>
      <c r="K12" s="10">
        <f>[QUIZZ]-[Pénalité CP1]-[Pénalité CP2]-[Pénalités Lettres]</f>
        <v>1000</v>
      </c>
      <c r="L12" s="19">
        <f>VLOOKUP(Tableau1[[#This Row],[N° ]],Tableau13[],8,FALSE)</f>
        <v>5.9027777777773301E-4</v>
      </c>
      <c r="M12" s="16">
        <v>10</v>
      </c>
    </row>
    <row r="13" spans="1:13" s="7" customFormat="1" ht="15" customHeight="1">
      <c r="A13" s="14">
        <v>9</v>
      </c>
      <c r="B13" s="4" t="s">
        <v>41</v>
      </c>
      <c r="C13" s="10"/>
      <c r="D13" s="10" t="s">
        <v>26</v>
      </c>
      <c r="E13" s="10">
        <v>1300</v>
      </c>
      <c r="F13" s="10">
        <v>1972</v>
      </c>
      <c r="G13" s="10">
        <v>0</v>
      </c>
      <c r="H13" s="10">
        <v>0</v>
      </c>
      <c r="I13" s="10">
        <v>50</v>
      </c>
      <c r="J13" s="10">
        <v>1000</v>
      </c>
      <c r="K13" s="10">
        <f>[QUIZZ]-[Pénalité CP1]-[Pénalité CP2]-[Pénalités Lettres]</f>
        <v>950</v>
      </c>
      <c r="L13" s="19">
        <f>VLOOKUP(Tableau1[[#This Row],[N° ]],Tableau13[],8,FALSE)</f>
        <v>-5.7870370370363515E-4</v>
      </c>
      <c r="M13" s="11">
        <f>RANK(Tableau1[[#This Row],[TOTAL]],K$3:K$56)</f>
        <v>11</v>
      </c>
    </row>
    <row r="14" spans="1:13" s="7" customFormat="1" ht="15" customHeight="1">
      <c r="A14" s="14">
        <v>29</v>
      </c>
      <c r="B14" s="4" t="s">
        <v>95</v>
      </c>
      <c r="C14" s="10" t="s">
        <v>96</v>
      </c>
      <c r="D14" s="10" t="s">
        <v>97</v>
      </c>
      <c r="E14" s="10">
        <v>1300</v>
      </c>
      <c r="F14" s="10">
        <v>1992</v>
      </c>
      <c r="G14" s="10">
        <v>0</v>
      </c>
      <c r="H14" s="10">
        <v>0</v>
      </c>
      <c r="I14" s="10">
        <v>0</v>
      </c>
      <c r="J14" s="10">
        <v>900</v>
      </c>
      <c r="K14" s="10">
        <f>[QUIZZ]-[Pénalité CP1]-[Pénalité CP2]-[Pénalités Lettres]</f>
        <v>900</v>
      </c>
      <c r="L14" s="19">
        <f>VLOOKUP(Tableau1[[#This Row],[N° ]],Tableau13[],8,FALSE)</f>
        <v>3.4722222222201629E-5</v>
      </c>
      <c r="M14" s="16">
        <f>RANK(Tableau1[[#This Row],[TOTAL]],K$3:K$56)</f>
        <v>12</v>
      </c>
    </row>
    <row r="15" spans="1:13" s="7" customFormat="1" ht="15" customHeight="1">
      <c r="A15" s="14">
        <v>23</v>
      </c>
      <c r="B15" s="4" t="s">
        <v>79</v>
      </c>
      <c r="C15" s="10" t="s">
        <v>80</v>
      </c>
      <c r="D15" s="10" t="s">
        <v>81</v>
      </c>
      <c r="E15" s="10">
        <v>2000</v>
      </c>
      <c r="F15" s="10">
        <v>1976</v>
      </c>
      <c r="G15" s="10">
        <v>0</v>
      </c>
      <c r="H15" s="10">
        <v>0</v>
      </c>
      <c r="I15" s="10">
        <v>0</v>
      </c>
      <c r="J15" s="10">
        <v>900</v>
      </c>
      <c r="K15" s="10">
        <f>[QUIZZ]-[Pénalité CP1]-[Pénalité CP2]-[Pénalités Lettres]</f>
        <v>900</v>
      </c>
      <c r="L15" s="19">
        <f>VLOOKUP(Tableau1[[#This Row],[N° ]],Tableau13[],8,FALSE)</f>
        <v>1.1574074074080683E-4</v>
      </c>
      <c r="M15" s="16">
        <v>13</v>
      </c>
    </row>
    <row r="16" spans="1:13" s="7" customFormat="1" ht="15" customHeight="1">
      <c r="A16" s="14">
        <v>28</v>
      </c>
      <c r="B16" s="4" t="s">
        <v>92</v>
      </c>
      <c r="C16" s="10" t="s">
        <v>93</v>
      </c>
      <c r="D16" s="10" t="s">
        <v>94</v>
      </c>
      <c r="E16" s="10">
        <v>1300</v>
      </c>
      <c r="F16" s="10">
        <v>1983</v>
      </c>
      <c r="G16" s="10">
        <v>0</v>
      </c>
      <c r="H16" s="10">
        <v>0</v>
      </c>
      <c r="I16" s="10">
        <v>0</v>
      </c>
      <c r="J16" s="10">
        <v>900</v>
      </c>
      <c r="K16" s="10">
        <f>[QUIZZ]-[Pénalité CP1]-[Pénalité CP2]-[Pénalités Lettres]</f>
        <v>900</v>
      </c>
      <c r="L16" s="19">
        <f>VLOOKUP(Tableau1[[#This Row],[N° ]],Tableau13[],8,FALSE)</f>
        <v>-1.6203703703701437E-4</v>
      </c>
      <c r="M16" s="16">
        <v>14</v>
      </c>
    </row>
    <row r="17" spans="1:13" s="7" customFormat="1" ht="15" customHeight="1">
      <c r="A17" s="14">
        <v>45</v>
      </c>
      <c r="B17" s="4" t="s">
        <v>133</v>
      </c>
      <c r="C17" s="10" t="s">
        <v>134</v>
      </c>
      <c r="D17" s="10" t="s">
        <v>135</v>
      </c>
      <c r="E17" s="10">
        <v>2000</v>
      </c>
      <c r="F17" s="10">
        <v>2012</v>
      </c>
      <c r="G17" s="10">
        <v>0</v>
      </c>
      <c r="H17" s="10">
        <v>0</v>
      </c>
      <c r="I17" s="10">
        <v>0</v>
      </c>
      <c r="J17" s="10">
        <v>900</v>
      </c>
      <c r="K17" s="10">
        <f>[QUIZZ]-[Pénalité CP1]-[Pénalité CP2]-[Pénalités Lettres]</f>
        <v>900</v>
      </c>
      <c r="L17" s="19">
        <f>VLOOKUP(Tableau1[[#This Row],[N° ]],Tableau13[],8,FALSE)</f>
        <v>-4.5138888888887445E-4</v>
      </c>
      <c r="M17" s="16">
        <v>15</v>
      </c>
    </row>
    <row r="18" spans="1:13" s="7" customFormat="1" ht="15" customHeight="1">
      <c r="A18" s="14">
        <v>21</v>
      </c>
      <c r="B18" s="4" t="s">
        <v>73</v>
      </c>
      <c r="C18" s="10" t="s">
        <v>74</v>
      </c>
      <c r="D18" s="10" t="s">
        <v>75</v>
      </c>
      <c r="E18" s="10">
        <v>1397</v>
      </c>
      <c r="F18" s="10">
        <v>1981</v>
      </c>
      <c r="G18" s="10">
        <v>0</v>
      </c>
      <c r="H18" s="10">
        <v>0</v>
      </c>
      <c r="I18" s="10">
        <v>50</v>
      </c>
      <c r="J18" s="10">
        <v>900</v>
      </c>
      <c r="K18" s="10">
        <f>[QUIZZ]-[Pénalité CP1]-[Pénalité CP2]-[Pénalités Lettres]</f>
        <v>850</v>
      </c>
      <c r="L18" s="19">
        <f>VLOOKUP(Tableau1[[#This Row],[N° ]],Tableau13[],8,FALSE)</f>
        <v>-2.6020852139652106E-17</v>
      </c>
      <c r="M18" s="16">
        <v>16</v>
      </c>
    </row>
    <row r="19" spans="1:13" s="7" customFormat="1" ht="15" customHeight="1">
      <c r="A19" s="14">
        <v>22</v>
      </c>
      <c r="B19" s="4" t="s">
        <v>76</v>
      </c>
      <c r="C19" s="10" t="s">
        <v>77</v>
      </c>
      <c r="D19" s="10" t="s">
        <v>78</v>
      </c>
      <c r="E19" s="10">
        <v>1400</v>
      </c>
      <c r="F19" s="10">
        <v>1982</v>
      </c>
      <c r="G19" s="10">
        <v>0</v>
      </c>
      <c r="H19" s="10">
        <v>0</v>
      </c>
      <c r="I19" s="10">
        <v>50</v>
      </c>
      <c r="J19" s="10">
        <v>900</v>
      </c>
      <c r="K19" s="10">
        <f>[QUIZZ]-[Pénalité CP1]-[Pénalité CP2]-[Pénalités Lettres]</f>
        <v>850</v>
      </c>
      <c r="L19" s="19">
        <f>VLOOKUP(Tableau1[[#This Row],[N° ]],Tableau13[],8,FALSE)</f>
        <v>8.5001450322863548E-17</v>
      </c>
      <c r="M19" s="16">
        <v>17</v>
      </c>
    </row>
    <row r="20" spans="1:13" s="7" customFormat="1" ht="15" customHeight="1">
      <c r="A20" s="14">
        <v>31</v>
      </c>
      <c r="B20" s="4" t="s">
        <v>100</v>
      </c>
      <c r="C20" s="10" t="s">
        <v>101</v>
      </c>
      <c r="D20" s="10" t="s">
        <v>102</v>
      </c>
      <c r="E20" s="10">
        <v>1300</v>
      </c>
      <c r="F20" s="10">
        <v>1976</v>
      </c>
      <c r="G20" s="10">
        <v>0</v>
      </c>
      <c r="H20" s="10">
        <v>0</v>
      </c>
      <c r="I20" s="10">
        <v>50</v>
      </c>
      <c r="J20" s="10">
        <v>900</v>
      </c>
      <c r="K20" s="10">
        <f>[QUIZZ]-[Pénalité CP1]-[Pénalité CP2]-[Pénalités Lettres]</f>
        <v>850</v>
      </c>
      <c r="L20" s="19">
        <f>VLOOKUP(Tableau1[[#This Row],[N° ]],Tableau13[],8,FALSE)</f>
        <v>-1.1574074074064897E-5</v>
      </c>
      <c r="M20" s="16">
        <v>18</v>
      </c>
    </row>
    <row r="21" spans="1:13" s="7" customFormat="1" ht="15" customHeight="1">
      <c r="A21" s="14">
        <v>17</v>
      </c>
      <c r="B21" s="4" t="s">
        <v>61</v>
      </c>
      <c r="C21" s="10" t="s">
        <v>62</v>
      </c>
      <c r="D21" s="10" t="s">
        <v>63</v>
      </c>
      <c r="E21" s="10">
        <v>2000</v>
      </c>
      <c r="F21" s="10">
        <v>1982</v>
      </c>
      <c r="G21" s="10">
        <v>0</v>
      </c>
      <c r="H21" s="10">
        <v>0</v>
      </c>
      <c r="I21" s="10">
        <v>150</v>
      </c>
      <c r="J21" s="10">
        <v>1000</v>
      </c>
      <c r="K21" s="10">
        <f>[QUIZZ]-[Pénalité CP1]-[Pénalité CP2]-[Pénalités Lettres]</f>
        <v>850</v>
      </c>
      <c r="L21" s="19">
        <f>VLOOKUP(Tableau1[[#This Row],[N° ]],Tableau13[],8,FALSE)</f>
        <v>4.6296296296351527E-5</v>
      </c>
      <c r="M21" s="16">
        <v>19</v>
      </c>
    </row>
    <row r="22" spans="1:13" s="7" customFormat="1" ht="15" customHeight="1">
      <c r="A22" s="14">
        <v>15</v>
      </c>
      <c r="B22" s="4" t="s">
        <v>56</v>
      </c>
      <c r="C22" s="10" t="s">
        <v>57</v>
      </c>
      <c r="D22" s="10" t="s">
        <v>58</v>
      </c>
      <c r="E22" s="10">
        <v>2494</v>
      </c>
      <c r="F22" s="10">
        <v>1987</v>
      </c>
      <c r="G22" s="10">
        <v>0</v>
      </c>
      <c r="H22" s="10">
        <v>0</v>
      </c>
      <c r="I22" s="10">
        <v>50</v>
      </c>
      <c r="J22" s="10">
        <v>900</v>
      </c>
      <c r="K22" s="10">
        <f>[QUIZZ]-[Pénalité CP1]-[Pénalité CP2]-[Pénalités Lettres]</f>
        <v>850</v>
      </c>
      <c r="L22" s="19">
        <f>VLOOKUP(Tableau1[[#This Row],[N° ]],Tableau13[],8,FALSE)</f>
        <v>4.6296296296351527E-5</v>
      </c>
      <c r="M22" s="16">
        <v>20</v>
      </c>
    </row>
    <row r="23" spans="1:13" s="7" customFormat="1" ht="15" customHeight="1">
      <c r="A23" s="14">
        <v>11</v>
      </c>
      <c r="B23" s="4" t="s">
        <v>45</v>
      </c>
      <c r="C23" s="10"/>
      <c r="D23" s="10" t="s">
        <v>46</v>
      </c>
      <c r="E23" s="10">
        <v>1300</v>
      </c>
      <c r="F23" s="10">
        <v>1971</v>
      </c>
      <c r="G23" s="10">
        <v>0</v>
      </c>
      <c r="H23" s="10">
        <v>0</v>
      </c>
      <c r="I23" s="10">
        <v>50</v>
      </c>
      <c r="J23" s="10">
        <v>900</v>
      </c>
      <c r="K23" s="10">
        <f>[QUIZZ]-[Pénalité CP1]-[Pénalité CP2]-[Pénalités Lettres]</f>
        <v>850</v>
      </c>
      <c r="L23" s="19">
        <f>VLOOKUP(Tableau1[[#This Row],[N° ]],Tableau13[],8,FALSE)</f>
        <v>-2.5462962962954742E-4</v>
      </c>
      <c r="M23" s="11">
        <v>21</v>
      </c>
    </row>
    <row r="24" spans="1:13" s="7" customFormat="1" ht="15" customHeight="1">
      <c r="A24" s="14">
        <v>34</v>
      </c>
      <c r="B24" s="4" t="s">
        <v>108</v>
      </c>
      <c r="C24" s="10" t="s">
        <v>109</v>
      </c>
      <c r="D24" s="10" t="s">
        <v>110</v>
      </c>
      <c r="E24" s="10">
        <v>2700</v>
      </c>
      <c r="F24" s="10">
        <v>1975</v>
      </c>
      <c r="G24" s="10">
        <v>0</v>
      </c>
      <c r="H24" s="10">
        <v>0</v>
      </c>
      <c r="I24" s="10">
        <v>50</v>
      </c>
      <c r="J24" s="10">
        <v>900</v>
      </c>
      <c r="K24" s="10">
        <f>[QUIZZ]-[Pénalité CP1]-[Pénalité CP2]-[Pénalités Lettres]</f>
        <v>850</v>
      </c>
      <c r="L24" s="19">
        <f>VLOOKUP(Tableau1[[#This Row],[N° ]],Tableau13[],8,FALSE)</f>
        <v>-3.9351851851856905E-4</v>
      </c>
      <c r="M24" s="16">
        <v>22</v>
      </c>
    </row>
    <row r="25" spans="1:13" s="7" customFormat="1" ht="15" customHeight="1">
      <c r="A25" s="14">
        <v>43</v>
      </c>
      <c r="B25" s="4" t="s">
        <v>158</v>
      </c>
      <c r="C25" s="10" t="s">
        <v>159</v>
      </c>
      <c r="D25" s="10" t="s">
        <v>160</v>
      </c>
      <c r="E25" s="10">
        <v>2000</v>
      </c>
      <c r="F25" s="10">
        <v>1992</v>
      </c>
      <c r="G25" s="10">
        <v>0</v>
      </c>
      <c r="H25" s="10">
        <v>0</v>
      </c>
      <c r="I25" s="10">
        <v>0</v>
      </c>
      <c r="J25" s="10">
        <v>800</v>
      </c>
      <c r="K25" s="10">
        <f>[QUIZZ]-[Pénalité CP1]-[Pénalité CP2]-[Pénalités Lettres]</f>
        <v>800</v>
      </c>
      <c r="L25" s="19">
        <f>VLOOKUP(Tableau1[[#This Row],[N° ]],Tableau13[],8,FALSE)</f>
        <v>-5.3240740740747965E-4</v>
      </c>
      <c r="M25" s="16">
        <f>RANK(Tableau1[[#This Row],[TOTAL]],K$3:K$56)</f>
        <v>23</v>
      </c>
    </row>
    <row r="26" spans="1:13" s="7" customFormat="1" ht="15" customHeight="1">
      <c r="A26" s="14">
        <v>10</v>
      </c>
      <c r="B26" s="4" t="s">
        <v>42</v>
      </c>
      <c r="C26" s="10" t="s">
        <v>43</v>
      </c>
      <c r="D26" s="10" t="s">
        <v>44</v>
      </c>
      <c r="E26" s="10">
        <v>1897</v>
      </c>
      <c r="F26" s="10">
        <v>1971</v>
      </c>
      <c r="G26" s="10">
        <v>0</v>
      </c>
      <c r="H26" s="10">
        <v>0</v>
      </c>
      <c r="I26" s="10">
        <v>150</v>
      </c>
      <c r="J26" s="10">
        <v>900</v>
      </c>
      <c r="K26" s="10">
        <f>[QUIZZ]-[Pénalité CP1]-[Pénalité CP2]-[Pénalités Lettres]</f>
        <v>750</v>
      </c>
      <c r="L26" s="19">
        <f>VLOOKUP(Tableau1[[#This Row],[N° ]],Tableau13[],8,FALSE)</f>
        <v>-1.2731481481478672E-4</v>
      </c>
      <c r="M26" s="11">
        <f>RANK(Tableau1[[#This Row],[TOTAL]],K$3:K$56)</f>
        <v>24</v>
      </c>
    </row>
    <row r="27" spans="1:13" s="7" customFormat="1" ht="15" customHeight="1">
      <c r="A27" s="14">
        <v>8</v>
      </c>
      <c r="B27" s="4" t="s">
        <v>38</v>
      </c>
      <c r="C27" s="10" t="s">
        <v>39</v>
      </c>
      <c r="D27" s="10" t="s">
        <v>40</v>
      </c>
      <c r="E27" s="10">
        <v>1600</v>
      </c>
      <c r="F27" s="10">
        <v>1989</v>
      </c>
      <c r="G27" s="10">
        <v>0</v>
      </c>
      <c r="H27" s="10">
        <v>0</v>
      </c>
      <c r="I27" s="10">
        <v>50</v>
      </c>
      <c r="J27" s="10">
        <v>800</v>
      </c>
      <c r="K27" s="10">
        <f>[QUIZZ]-[Pénalité CP1]-[Pénalité CP2]-[Pénalités Lettres]</f>
        <v>750</v>
      </c>
      <c r="L27" s="19">
        <f>VLOOKUP(Tableau1[[#This Row],[N° ]],Tableau13[],8,FALSE)</f>
        <v>-4.3981481481483557E-4</v>
      </c>
      <c r="M27" s="11">
        <v>25</v>
      </c>
    </row>
    <row r="28" spans="1:13">
      <c r="A28" s="14">
        <v>13</v>
      </c>
      <c r="B28" s="4" t="s">
        <v>50</v>
      </c>
      <c r="C28" s="10" t="s">
        <v>51</v>
      </c>
      <c r="D28" s="10" t="s">
        <v>52</v>
      </c>
      <c r="E28" s="10">
        <v>1400</v>
      </c>
      <c r="F28" s="10">
        <v>1990</v>
      </c>
      <c r="G28" s="10">
        <v>0</v>
      </c>
      <c r="H28" s="10">
        <v>0</v>
      </c>
      <c r="I28" s="10">
        <v>50</v>
      </c>
      <c r="J28" s="10">
        <v>800</v>
      </c>
      <c r="K28" s="10">
        <f>[QUIZZ]-[Pénalité CP1]-[Pénalité CP2]-[Pénalités Lettres]</f>
        <v>750</v>
      </c>
      <c r="L28" s="19">
        <f>VLOOKUP(Tableau1[[#This Row],[N° ]],Tableau13[],8,FALSE)</f>
        <v>-5.555555555555574E-4</v>
      </c>
      <c r="M28" s="16">
        <v>26</v>
      </c>
    </row>
    <row r="29" spans="1:13">
      <c r="A29" s="14">
        <v>3</v>
      </c>
      <c r="B29" s="4" t="s">
        <v>27</v>
      </c>
      <c r="C29" s="10" t="s">
        <v>28</v>
      </c>
      <c r="D29" s="10" t="s">
        <v>29</v>
      </c>
      <c r="E29" s="10">
        <v>2500</v>
      </c>
      <c r="F29" s="10">
        <v>1987</v>
      </c>
      <c r="G29" s="10">
        <v>0</v>
      </c>
      <c r="H29" s="10">
        <v>0</v>
      </c>
      <c r="I29" s="10">
        <v>50</v>
      </c>
      <c r="J29" s="10">
        <v>800</v>
      </c>
      <c r="K29" s="10">
        <f>[QUIZZ]-[Pénalité CP1]-[Pénalité CP2]-[Pénalités Lettres]</f>
        <v>750</v>
      </c>
      <c r="L29" s="19">
        <f>VLOOKUP(Tableau1[[#This Row],[N° ]],Tableau13[],8,FALSE)</f>
        <v>6.5972222222218831E-4</v>
      </c>
      <c r="M29" s="11">
        <v>27</v>
      </c>
    </row>
    <row r="30" spans="1:13">
      <c r="A30" s="14">
        <v>6</v>
      </c>
      <c r="B30" s="4" t="s">
        <v>35</v>
      </c>
      <c r="C30" s="10" t="s">
        <v>36</v>
      </c>
      <c r="D30" s="10" t="s">
        <v>29</v>
      </c>
      <c r="E30" s="10">
        <v>2480</v>
      </c>
      <c r="F30" s="10">
        <v>1986</v>
      </c>
      <c r="G30" s="10">
        <v>0</v>
      </c>
      <c r="H30" s="10">
        <v>0</v>
      </c>
      <c r="I30" s="10">
        <v>50</v>
      </c>
      <c r="J30" s="10">
        <v>800</v>
      </c>
      <c r="K30" s="10">
        <f>[QUIZZ]-[Pénalité CP1]-[Pénalité CP2]-[Pénalités Lettres]</f>
        <v>750</v>
      </c>
      <c r="L30" s="19">
        <f>VLOOKUP(Tableau1[[#This Row],[N° ]],Tableau13[],8,FALSE)</f>
        <v>-7.523148148147734E-4</v>
      </c>
      <c r="M30" s="11">
        <v>28</v>
      </c>
    </row>
    <row r="31" spans="1:13">
      <c r="A31" s="14">
        <v>2</v>
      </c>
      <c r="B31" s="4" t="s">
        <v>24</v>
      </c>
      <c r="C31" s="10" t="s">
        <v>25</v>
      </c>
      <c r="D31" s="10" t="s">
        <v>26</v>
      </c>
      <c r="E31" s="10">
        <v>1300</v>
      </c>
      <c r="F31" s="10">
        <v>1974</v>
      </c>
      <c r="G31" s="10">
        <v>0</v>
      </c>
      <c r="H31" s="10">
        <v>0</v>
      </c>
      <c r="I31" s="10">
        <v>0</v>
      </c>
      <c r="J31" s="10">
        <v>700</v>
      </c>
      <c r="K31" s="10">
        <v>700</v>
      </c>
      <c r="L31" s="19">
        <f>VLOOKUP(Tableau1[[#This Row],[N° ]],Tableau13[],8,FALSE)</f>
        <v>1.157407407406958E-4</v>
      </c>
      <c r="M31" s="11">
        <f>RANK(Tableau1[[#This Row],[TOTAL]],K$3:K$56)</f>
        <v>29</v>
      </c>
    </row>
    <row r="32" spans="1:13">
      <c r="A32" s="14">
        <v>27</v>
      </c>
      <c r="B32" s="4" t="s">
        <v>89</v>
      </c>
      <c r="C32" s="10" t="s">
        <v>90</v>
      </c>
      <c r="D32" s="10" t="s">
        <v>91</v>
      </c>
      <c r="E32" s="10">
        <v>2494</v>
      </c>
      <c r="F32" s="10">
        <v>1986</v>
      </c>
      <c r="G32" s="10">
        <v>0</v>
      </c>
      <c r="H32" s="10">
        <v>0</v>
      </c>
      <c r="I32" s="10">
        <v>0</v>
      </c>
      <c r="J32" s="10">
        <v>700</v>
      </c>
      <c r="K32" s="10">
        <v>700</v>
      </c>
      <c r="L32" s="19">
        <f>VLOOKUP(Tableau1[[#This Row],[N° ]],Tableau13[],8,FALSE)</f>
        <v>-6.365740740741626E-4</v>
      </c>
      <c r="M32" s="16">
        <v>30</v>
      </c>
    </row>
    <row r="33" spans="1:13">
      <c r="A33" s="14">
        <v>16</v>
      </c>
      <c r="B33" s="4" t="s">
        <v>59</v>
      </c>
      <c r="C33" s="10" t="s">
        <v>60</v>
      </c>
      <c r="D33" s="10" t="s">
        <v>40</v>
      </c>
      <c r="E33" s="10">
        <v>1900</v>
      </c>
      <c r="F33" s="10">
        <v>1988</v>
      </c>
      <c r="G33" s="10">
        <v>0</v>
      </c>
      <c r="H33" s="10">
        <v>0</v>
      </c>
      <c r="I33" s="10">
        <v>150</v>
      </c>
      <c r="J33" s="10">
        <v>800</v>
      </c>
      <c r="K33" s="10">
        <f>[QUIZZ]-[Pénalité CP1]-[Pénalité CP2]-[Pénalités Lettres]</f>
        <v>650</v>
      </c>
      <c r="L33" s="19">
        <f>VLOOKUP(Tableau1[[#This Row],[N° ]],Tableau13[],8,FALSE)</f>
        <v>-5.7870370370331423E-5</v>
      </c>
      <c r="M33" s="16">
        <v>31</v>
      </c>
    </row>
    <row r="34" spans="1:13">
      <c r="A34" s="14">
        <v>30</v>
      </c>
      <c r="B34" s="4" t="s">
        <v>37</v>
      </c>
      <c r="C34" s="10" t="s">
        <v>136</v>
      </c>
      <c r="D34" s="10" t="s">
        <v>23</v>
      </c>
      <c r="E34" s="10">
        <v>2500</v>
      </c>
      <c r="F34" s="10">
        <v>1985</v>
      </c>
      <c r="G34" s="10">
        <v>0</v>
      </c>
      <c r="H34" s="10">
        <v>0</v>
      </c>
      <c r="I34" s="10">
        <v>0</v>
      </c>
      <c r="J34" s="10">
        <v>600</v>
      </c>
      <c r="K34" s="10">
        <f>[QUIZZ]-[Pénalité CP1]-[Pénalité CP2]-[Pénalités Lettres]</f>
        <v>600</v>
      </c>
      <c r="L34" s="19">
        <f>VLOOKUP(Tableau1[[#This Row],[N° ]],Tableau13[],8,FALSE)</f>
        <v>-2.3148148148214795E-5</v>
      </c>
      <c r="M34" s="16">
        <f>RANK(Tableau1[[#This Row],[TOTAL]],K$3:K$56)</f>
        <v>32</v>
      </c>
    </row>
    <row r="35" spans="1:13">
      <c r="A35" s="14">
        <v>37</v>
      </c>
      <c r="B35" s="4" t="s">
        <v>117</v>
      </c>
      <c r="C35" s="10" t="s">
        <v>118</v>
      </c>
      <c r="D35" s="10" t="s">
        <v>119</v>
      </c>
      <c r="E35" s="10">
        <v>1700</v>
      </c>
      <c r="F35" s="10">
        <v>1987</v>
      </c>
      <c r="G35" s="10">
        <v>0</v>
      </c>
      <c r="H35" s="10">
        <v>0</v>
      </c>
      <c r="I35" s="10">
        <v>200</v>
      </c>
      <c r="J35" s="10">
        <v>800</v>
      </c>
      <c r="K35" s="10">
        <f>[QUIZZ]-[Pénalité CP1]-[Pénalité CP2]-[Pénalités Lettres]</f>
        <v>600</v>
      </c>
      <c r="L35" s="19">
        <f>VLOOKUP(Tableau1[[#This Row],[N° ]],Tableau13[],8,FALSE)</f>
        <v>-6.9444444444370299E-5</v>
      </c>
      <c r="M35" s="16">
        <v>33</v>
      </c>
    </row>
    <row r="36" spans="1:13">
      <c r="A36" s="14">
        <v>33</v>
      </c>
      <c r="B36" s="4" t="s">
        <v>105</v>
      </c>
      <c r="C36" s="10" t="s">
        <v>106</v>
      </c>
      <c r="D36" s="10" t="s">
        <v>107</v>
      </c>
      <c r="E36" s="10">
        <v>2000</v>
      </c>
      <c r="F36" s="10">
        <v>1989</v>
      </c>
      <c r="G36" s="10">
        <v>0</v>
      </c>
      <c r="H36" s="10">
        <v>0</v>
      </c>
      <c r="I36" s="10">
        <v>150</v>
      </c>
      <c r="J36" s="10">
        <v>700</v>
      </c>
      <c r="K36" s="10">
        <f>[QUIZZ]-[Pénalité CP1]-[Pénalité CP2]-[Pénalités Lettres]</f>
        <v>550</v>
      </c>
      <c r="L36" s="19">
        <f>VLOOKUP(Tableau1[[#This Row],[N° ]],Tableau13[],8,FALSE)</f>
        <v>-3.5879629629623037E-4</v>
      </c>
      <c r="M36" s="16">
        <f>RANK(Tableau1[[#This Row],[TOTAL]],K$3:K$56)</f>
        <v>34</v>
      </c>
    </row>
    <row r="37" spans="1:13">
      <c r="A37" s="14">
        <v>18</v>
      </c>
      <c r="B37" s="4" t="s">
        <v>64</v>
      </c>
      <c r="C37" s="10" t="s">
        <v>65</v>
      </c>
      <c r="D37" s="10" t="s">
        <v>66</v>
      </c>
      <c r="E37" s="10">
        <v>2700</v>
      </c>
      <c r="F37" s="10">
        <v>1979</v>
      </c>
      <c r="G37" s="10">
        <v>0</v>
      </c>
      <c r="H37" s="10">
        <v>0</v>
      </c>
      <c r="I37" s="10">
        <v>0</v>
      </c>
      <c r="J37" s="10">
        <v>500</v>
      </c>
      <c r="K37" s="10">
        <f>[QUIZZ]-[Pénalité CP1]-[Pénalité CP2]-[Pénalités Lettres]</f>
        <v>500</v>
      </c>
      <c r="L37" s="19">
        <f>VLOOKUP(Tableau1[[#This Row],[N° ]],Tableau13[],8,FALSE)</f>
        <v>1.1574074074123877E-5</v>
      </c>
      <c r="M37" s="16">
        <f>RANK(Tableau1[[#This Row],[TOTAL]],K$3:K$56)</f>
        <v>35</v>
      </c>
    </row>
    <row r="38" spans="1:13">
      <c r="A38" s="14">
        <v>24</v>
      </c>
      <c r="B38" s="4" t="s">
        <v>82</v>
      </c>
      <c r="C38" s="10" t="s">
        <v>83</v>
      </c>
      <c r="D38" s="10" t="s">
        <v>84</v>
      </c>
      <c r="E38" s="10">
        <v>2000</v>
      </c>
      <c r="F38" s="10">
        <v>1976</v>
      </c>
      <c r="G38" s="10">
        <v>0</v>
      </c>
      <c r="H38" s="10">
        <v>0</v>
      </c>
      <c r="I38" s="10">
        <v>150</v>
      </c>
      <c r="J38" s="10">
        <v>600</v>
      </c>
      <c r="K38" s="10">
        <f>[QUIZZ]-[Pénalité CP1]-[Pénalité CP2]-[Pénalités Lettres]</f>
        <v>450</v>
      </c>
      <c r="L38" s="19">
        <f>VLOOKUP(Tableau1[[#This Row],[N° ]],Tableau13[],8,FALSE)</f>
        <v>1.3888888888888458E-4</v>
      </c>
      <c r="M38" s="16">
        <f>RANK(Tableau1[[#This Row],[TOTAL]],K$3:K$56)</f>
        <v>36</v>
      </c>
    </row>
    <row r="39" spans="1:13">
      <c r="A39" s="14">
        <v>19</v>
      </c>
      <c r="B39" s="4" t="s">
        <v>67</v>
      </c>
      <c r="C39" s="10" t="s">
        <v>68</v>
      </c>
      <c r="D39" s="10" t="s">
        <v>69</v>
      </c>
      <c r="E39" s="10">
        <v>1400</v>
      </c>
      <c r="F39" s="10">
        <v>1992</v>
      </c>
      <c r="G39" s="10">
        <v>0</v>
      </c>
      <c r="H39" s="10">
        <v>0</v>
      </c>
      <c r="I39" s="10">
        <v>250</v>
      </c>
      <c r="J39" s="10">
        <v>600</v>
      </c>
      <c r="K39" s="10">
        <f>[QUIZZ]-[Pénalité CP1]-[Pénalité CP2]-[Pénalités Lettres]</f>
        <v>350</v>
      </c>
      <c r="L39" s="19">
        <f>VLOOKUP(Tableau1[[#This Row],[N° ]],Tableau13[],8,FALSE)</f>
        <v>-7.0601851851850687E-4</v>
      </c>
      <c r="M39" s="16">
        <f>RANK(Tableau1[[#This Row],[TOTAL]],K$3:K$56)</f>
        <v>37</v>
      </c>
    </row>
    <row r="40" spans="1:13">
      <c r="A40" s="14">
        <v>39</v>
      </c>
      <c r="B40" s="4" t="s">
        <v>165</v>
      </c>
      <c r="C40" s="10" t="s">
        <v>163</v>
      </c>
      <c r="D40" s="10" t="s">
        <v>164</v>
      </c>
      <c r="E40" s="10">
        <v>1800</v>
      </c>
      <c r="F40" s="10">
        <v>1998</v>
      </c>
      <c r="G40" s="10">
        <v>0</v>
      </c>
      <c r="H40" s="10">
        <v>0</v>
      </c>
      <c r="I40" s="10">
        <v>50</v>
      </c>
      <c r="J40" s="10">
        <v>300</v>
      </c>
      <c r="K40" s="10">
        <f>[QUIZZ]-[Pénalité CP1]-[Pénalité CP2]-[Pénalités Lettres]</f>
        <v>250</v>
      </c>
      <c r="L40" s="19">
        <f>VLOOKUP(Tableau1[[#This Row],[N° ]],Tableau13[],8,FALSE)</f>
        <v>-9.2592592592602267E-4</v>
      </c>
      <c r="M40" s="16">
        <f>RANK(Tableau1[[#This Row],[TOTAL]],K$3:K$56)</f>
        <v>38</v>
      </c>
    </row>
    <row r="41" spans="1:13">
      <c r="A41" s="14">
        <v>40</v>
      </c>
      <c r="B41" s="4" t="s">
        <v>130</v>
      </c>
      <c r="C41" s="10" t="s">
        <v>131</v>
      </c>
      <c r="D41" s="10" t="s">
        <v>132</v>
      </c>
      <c r="E41" s="10">
        <v>1618</v>
      </c>
      <c r="F41" s="10">
        <v>1965</v>
      </c>
      <c r="G41" s="10">
        <v>0</v>
      </c>
      <c r="H41" s="10">
        <v>0</v>
      </c>
      <c r="I41" s="10">
        <v>450</v>
      </c>
      <c r="J41" s="10">
        <v>500</v>
      </c>
      <c r="K41" s="10">
        <f>[QUIZZ]-[Pénalité CP1]-[Pénalité CP2]-[Pénalités Lettres]</f>
        <v>50</v>
      </c>
      <c r="L41" s="19">
        <f>VLOOKUP(Tableau1[[#This Row],[N° ]],Tableau13[],8,FALSE)</f>
        <v>-3.6226851851851854E-3</v>
      </c>
      <c r="M41" s="16">
        <f>RANK(Tableau1[[#This Row],[TOTAL]],K$3:K$56)</f>
        <v>39</v>
      </c>
    </row>
    <row r="42" spans="1:13">
      <c r="A42" s="14">
        <v>38</v>
      </c>
      <c r="B42" s="4" t="s">
        <v>120</v>
      </c>
      <c r="C42" s="10" t="s">
        <v>121</v>
      </c>
      <c r="D42" s="10" t="s">
        <v>122</v>
      </c>
      <c r="E42" s="10">
        <v>2000</v>
      </c>
      <c r="F42" s="10">
        <v>2000</v>
      </c>
      <c r="G42" s="10">
        <v>200</v>
      </c>
      <c r="H42" s="10">
        <v>0</v>
      </c>
      <c r="I42" s="10">
        <v>500</v>
      </c>
      <c r="J42" s="10">
        <v>500</v>
      </c>
      <c r="K42" s="10">
        <f>[QUIZZ]-[Pénalité CP1]-[Pénalité CP2]-[Pénalités Lettres]</f>
        <v>-200</v>
      </c>
      <c r="L42" s="19">
        <f>VLOOKUP(Tableau1[[#This Row],[N° ]],Tableau13[],8,FALSE)</f>
        <v>-5.2083333333332975E-4</v>
      </c>
      <c r="M42" s="16">
        <v>40</v>
      </c>
    </row>
    <row r="43" spans="1:13">
      <c r="A43" s="14">
        <v>44</v>
      </c>
      <c r="B43" s="4" t="s">
        <v>123</v>
      </c>
      <c r="C43" s="10" t="s">
        <v>124</v>
      </c>
      <c r="D43" s="10"/>
      <c r="E43" s="10">
        <v>4200</v>
      </c>
      <c r="F43" s="10">
        <v>0</v>
      </c>
      <c r="G43" s="10">
        <v>0</v>
      </c>
      <c r="H43" s="10">
        <v>0</v>
      </c>
      <c r="I43" s="10">
        <v>250</v>
      </c>
      <c r="J43" s="10">
        <v>0</v>
      </c>
      <c r="K43" s="10">
        <f>[QUIZZ]-[Pénalité CP1]-[Pénalité CP2]-[Pénalités Lettres]</f>
        <v>-250</v>
      </c>
      <c r="L43" s="19">
        <f>VLOOKUP(Tableau1[[#This Row],[N° ]],Tableau13[],8,FALSE)</f>
        <v>-5.4398148148151852E-4</v>
      </c>
      <c r="M43" s="16">
        <v>41</v>
      </c>
    </row>
    <row r="44" spans="1:13">
      <c r="A44" s="14">
        <v>42</v>
      </c>
      <c r="B44" s="4" t="s">
        <v>128</v>
      </c>
      <c r="C44" s="10" t="s">
        <v>129</v>
      </c>
      <c r="D44" s="10" t="s">
        <v>113</v>
      </c>
      <c r="E44" s="10">
        <v>1600</v>
      </c>
      <c r="F44" s="10">
        <v>1979</v>
      </c>
      <c r="G44" s="10">
        <v>0</v>
      </c>
      <c r="H44" s="10"/>
      <c r="I44" s="10"/>
      <c r="J44" s="10">
        <v>0</v>
      </c>
      <c r="K44" s="10">
        <f>[QUIZZ]-[Pénalité CP1]-[Pénalité CP2]-[Pénalités Lettres]</f>
        <v>0</v>
      </c>
      <c r="L44" s="19">
        <f>VLOOKUP(Tableau1[[#This Row],[N° ]],Tableau13[],8,FALSE)</f>
        <v>-3.6226851851851854E-3</v>
      </c>
      <c r="M44" s="16" t="s">
        <v>166</v>
      </c>
    </row>
    <row r="45" spans="1:13">
      <c r="A45" s="13">
        <v>25</v>
      </c>
      <c r="B45" s="6" t="s">
        <v>161</v>
      </c>
      <c r="C45" s="9" t="s">
        <v>162</v>
      </c>
      <c r="D45" s="9" t="s">
        <v>46</v>
      </c>
      <c r="E45" s="9">
        <v>2000</v>
      </c>
      <c r="F45" s="9">
        <v>1977</v>
      </c>
      <c r="G45" s="9">
        <v>0</v>
      </c>
      <c r="H45" s="9"/>
      <c r="I45" s="9"/>
      <c r="J45" s="9">
        <v>0</v>
      </c>
      <c r="K45" s="10">
        <v>0</v>
      </c>
      <c r="L45" s="17">
        <f>VLOOKUP(Tableau1[[#This Row],[N° ]],Tableau13[],8,FALSE)</f>
        <v>-3.6226851851851854E-3</v>
      </c>
      <c r="M45" s="11" t="s">
        <v>166</v>
      </c>
    </row>
    <row r="46" spans="1:13">
      <c r="A46" s="14">
        <v>4</v>
      </c>
      <c r="B46" s="4" t="s">
        <v>30</v>
      </c>
      <c r="C46" s="10" t="s">
        <v>31</v>
      </c>
      <c r="D46" s="10" t="s">
        <v>32</v>
      </c>
      <c r="E46" s="10">
        <v>2500</v>
      </c>
      <c r="F46" s="10">
        <v>1981</v>
      </c>
      <c r="G46" s="10">
        <v>200</v>
      </c>
      <c r="H46" s="10">
        <v>0</v>
      </c>
      <c r="I46" s="10">
        <v>0</v>
      </c>
      <c r="J46" s="10">
        <v>0</v>
      </c>
      <c r="K46" s="10">
        <f>[QUIZZ]-[Pénalité CP1]-[Pénalité CP2]-[Pénalités Lettres]</f>
        <v>-200</v>
      </c>
      <c r="L46" s="19">
        <f>VLOOKUP(Tableau1[[#This Row],[N° ]],Tableau13[],8,FALSE)</f>
        <v>-3.6226851851851854E-3</v>
      </c>
      <c r="M46" s="11" t="s">
        <v>166</v>
      </c>
    </row>
    <row r="47" spans="1:13">
      <c r="A47" s="14">
        <v>20</v>
      </c>
      <c r="B47" s="4" t="s">
        <v>70</v>
      </c>
      <c r="C47" s="10" t="s">
        <v>71</v>
      </c>
      <c r="D47" s="10" t="s">
        <v>72</v>
      </c>
      <c r="E47" s="10">
        <v>1400</v>
      </c>
      <c r="F47" s="10">
        <v>1968</v>
      </c>
      <c r="G47" s="10">
        <v>200</v>
      </c>
      <c r="H47" s="10"/>
      <c r="I47" s="10"/>
      <c r="J47" s="10">
        <v>0</v>
      </c>
      <c r="K47" s="10">
        <f>[QUIZZ]-[Pénalité CP1]-[Pénalité CP2]-[Pénalités Lettres]</f>
        <v>-200</v>
      </c>
      <c r="L47" s="19">
        <f>VLOOKUP(Tableau1[[#This Row],[N° ]],Tableau13[],8,FALSE)</f>
        <v>-3.6226851851851854E-3</v>
      </c>
      <c r="M47" s="16" t="s">
        <v>166</v>
      </c>
    </row>
    <row r="48" spans="1:13">
      <c r="A48" s="13"/>
      <c r="B48" s="6"/>
      <c r="C48" s="9"/>
      <c r="D48" s="9"/>
      <c r="E48" s="9"/>
      <c r="F48" s="9"/>
      <c r="G48" s="9"/>
      <c r="H48" s="9"/>
      <c r="I48" s="9"/>
      <c r="J48" s="9"/>
      <c r="K48" s="10"/>
      <c r="L48" s="17"/>
      <c r="M48" s="11"/>
    </row>
    <row r="49" spans="1:13">
      <c r="A49" s="14"/>
      <c r="B49" s="4"/>
      <c r="C49" s="10"/>
      <c r="D49" s="10"/>
      <c r="E49" s="10"/>
      <c r="F49" s="10"/>
      <c r="G49" s="10"/>
      <c r="H49" s="10"/>
      <c r="I49" s="10"/>
      <c r="J49" s="10"/>
      <c r="K49" s="10"/>
      <c r="L49" s="19"/>
      <c r="M49" s="11"/>
    </row>
    <row r="50" spans="1:13">
      <c r="A50" s="14"/>
      <c r="B50" s="4"/>
      <c r="C50" s="10"/>
      <c r="D50" s="10" t="s">
        <v>72</v>
      </c>
      <c r="E50" s="10"/>
      <c r="F50" s="10"/>
      <c r="G50" s="10"/>
      <c r="H50" s="10"/>
      <c r="I50" s="10"/>
      <c r="J50" s="10"/>
      <c r="K50" s="10"/>
      <c r="L50" s="19"/>
      <c r="M50" s="16"/>
    </row>
    <row r="51" spans="1:13">
      <c r="A51" s="14"/>
      <c r="B51" s="4"/>
      <c r="C51" s="10"/>
      <c r="D51" s="10"/>
      <c r="E51" s="10"/>
      <c r="F51" s="10"/>
      <c r="G51" s="10"/>
      <c r="H51" s="10"/>
      <c r="I51" s="10"/>
      <c r="J51" s="10"/>
      <c r="K51" s="10"/>
      <c r="L51" s="19"/>
      <c r="M51" s="16"/>
    </row>
    <row r="52" spans="1:13">
      <c r="A52" s="14"/>
      <c r="B52" s="4"/>
      <c r="C52" s="10"/>
      <c r="D52" s="10"/>
      <c r="E52" s="10"/>
      <c r="F52" s="10"/>
      <c r="G52" s="10"/>
      <c r="H52" s="10"/>
      <c r="I52" s="10"/>
      <c r="J52" s="10"/>
      <c r="K52" s="10"/>
      <c r="L52" s="19"/>
      <c r="M52" s="16"/>
    </row>
    <row r="57" spans="1:13" ht="35.25" customHeight="1">
      <c r="A57" s="31" t="s">
        <v>12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1:13" ht="26.25" thickBot="1">
      <c r="A58" s="12" t="s">
        <v>10</v>
      </c>
      <c r="B58" s="26" t="s">
        <v>9</v>
      </c>
      <c r="C58" s="26" t="s">
        <v>0</v>
      </c>
      <c r="D58" s="26" t="s">
        <v>1</v>
      </c>
      <c r="E58" s="2" t="s">
        <v>15</v>
      </c>
      <c r="F58" s="2" t="s">
        <v>13</v>
      </c>
      <c r="G58" s="2" t="s">
        <v>16</v>
      </c>
      <c r="H58" s="18" t="s">
        <v>14</v>
      </c>
    </row>
    <row r="59" spans="1:13">
      <c r="A59" s="13">
        <v>1</v>
      </c>
      <c r="B59" s="6" t="s">
        <v>21</v>
      </c>
      <c r="C59" s="9" t="s">
        <v>22</v>
      </c>
      <c r="D59" s="9" t="s">
        <v>23</v>
      </c>
      <c r="E59" s="17">
        <v>0.62222222222222223</v>
      </c>
      <c r="F59" s="17">
        <v>0.62579861111111112</v>
      </c>
      <c r="G59" s="17">
        <f>Tableau13[[#This Row],[HR Pointage]]-Tableau13[[#This Row],[HR         Départ]]</f>
        <v>3.5763888888888928E-3</v>
      </c>
      <c r="H59" s="17">
        <f>Tableau13[[#This Row],[Temps TOTAL]]-J$60</f>
        <v>-4.6296296296292547E-5</v>
      </c>
      <c r="J59" s="20" t="s">
        <v>17</v>
      </c>
      <c r="K59" s="21"/>
      <c r="L59" s="22"/>
    </row>
    <row r="60" spans="1:13" ht="15.75" thickBot="1">
      <c r="A60" s="14">
        <v>2</v>
      </c>
      <c r="B60" s="4" t="s">
        <v>24</v>
      </c>
      <c r="C60" s="10" t="s">
        <v>25</v>
      </c>
      <c r="D60" s="10" t="s">
        <v>26</v>
      </c>
      <c r="E60" s="17">
        <v>0.62152777777777779</v>
      </c>
      <c r="F60" s="17">
        <v>0.62526620370370367</v>
      </c>
      <c r="G60" s="17">
        <f>Tableau13[[#This Row],[HR Pointage]]-Tableau13[[#This Row],[HR         Départ]]</f>
        <v>3.7384259259258812E-3</v>
      </c>
      <c r="H60" s="17">
        <f>Tableau13[[#This Row],[Temps TOTAL]]-J$60</f>
        <v>1.157407407406958E-4</v>
      </c>
      <c r="J60" s="23">
        <v>3.6226851851851854E-3</v>
      </c>
      <c r="K60" s="24"/>
      <c r="L60" s="25"/>
    </row>
    <row r="61" spans="1:13">
      <c r="A61" s="14">
        <v>3</v>
      </c>
      <c r="B61" s="30" t="s">
        <v>27</v>
      </c>
      <c r="C61" s="10" t="s">
        <v>137</v>
      </c>
      <c r="D61" s="10" t="s">
        <v>138</v>
      </c>
      <c r="E61" s="17">
        <v>0.62083333333333335</v>
      </c>
      <c r="F61" s="17">
        <v>0.62511574074074072</v>
      </c>
      <c r="G61" s="17">
        <f>Tableau13[[#This Row],[HR Pointage]]-Tableau13[[#This Row],[HR         Départ]]</f>
        <v>4.2824074074073737E-3</v>
      </c>
      <c r="H61" s="17">
        <f>Tableau13[[#This Row],[Temps TOTAL]]-J$60</f>
        <v>6.5972222222218831E-4</v>
      </c>
    </row>
    <row r="62" spans="1:13">
      <c r="A62" s="14">
        <v>4</v>
      </c>
      <c r="B62" s="4" t="s">
        <v>30</v>
      </c>
      <c r="C62" s="10" t="s">
        <v>31</v>
      </c>
      <c r="D62" s="10" t="s">
        <v>139</v>
      </c>
      <c r="E62" s="17"/>
      <c r="F62" s="17"/>
      <c r="G62" s="17">
        <f>Tableau13[[#This Row],[HR Pointage]]-Tableau13[[#This Row],[HR         Départ]]</f>
        <v>0</v>
      </c>
      <c r="H62" s="17">
        <f>Tableau13[[#This Row],[Temps TOTAL]]-J$60</f>
        <v>-3.6226851851851854E-3</v>
      </c>
    </row>
    <row r="63" spans="1:13">
      <c r="A63" s="14">
        <v>5</v>
      </c>
      <c r="B63" s="4" t="s">
        <v>33</v>
      </c>
      <c r="C63" s="10" t="s">
        <v>34</v>
      </c>
      <c r="D63" s="10" t="s">
        <v>20</v>
      </c>
      <c r="E63" s="17">
        <v>0.62638888888888888</v>
      </c>
      <c r="F63" s="17">
        <v>0.62995370370370374</v>
      </c>
      <c r="G63" s="17">
        <f>Tableau13[[#This Row],[HR Pointage]]-Tableau13[[#This Row],[HR         Départ]]</f>
        <v>3.564814814814854E-3</v>
      </c>
      <c r="H63" s="17">
        <f>Tableau13[[#This Row],[Temps TOTAL]]-J$60</f>
        <v>-5.7870370370331423E-5</v>
      </c>
    </row>
    <row r="64" spans="1:13">
      <c r="A64" s="14">
        <v>6</v>
      </c>
      <c r="B64" s="4" t="s">
        <v>140</v>
      </c>
      <c r="C64" s="10" t="s">
        <v>36</v>
      </c>
      <c r="D64" s="10" t="s">
        <v>138</v>
      </c>
      <c r="E64" s="17">
        <v>0.62777777777777777</v>
      </c>
      <c r="F64" s="17">
        <v>0.63064814814814818</v>
      </c>
      <c r="G64" s="17">
        <f>Tableau13[[#This Row],[HR Pointage]]-Tableau13[[#This Row],[HR         Départ]]</f>
        <v>2.870370370370412E-3</v>
      </c>
      <c r="H64" s="17">
        <f>Tableau13[[#This Row],[Temps TOTAL]]-J$60</f>
        <v>-7.523148148147734E-4</v>
      </c>
    </row>
    <row r="65" spans="1:8">
      <c r="A65" s="14">
        <v>7</v>
      </c>
      <c r="B65" s="4" t="s">
        <v>98</v>
      </c>
      <c r="C65" s="10" t="s">
        <v>99</v>
      </c>
      <c r="D65" s="10" t="s">
        <v>141</v>
      </c>
      <c r="E65" s="17">
        <v>0.62291666666666667</v>
      </c>
      <c r="F65" s="17">
        <v>0.6265856481481481</v>
      </c>
      <c r="G65" s="17">
        <f>Tableau13[[#This Row],[HR Pointage]]-Tableau13[[#This Row],[HR         Départ]]</f>
        <v>3.6689814814814259E-3</v>
      </c>
      <c r="H65" s="17">
        <f>Tableau13[[#This Row],[Temps TOTAL]]-J$60</f>
        <v>4.6296296296240505E-5</v>
      </c>
    </row>
    <row r="66" spans="1:8">
      <c r="A66" s="14">
        <v>8</v>
      </c>
      <c r="B66" s="4" t="s">
        <v>38</v>
      </c>
      <c r="C66" s="10" t="s">
        <v>142</v>
      </c>
      <c r="D66" s="10" t="s">
        <v>40</v>
      </c>
      <c r="E66" s="17">
        <v>0.62708333333333333</v>
      </c>
      <c r="F66" s="17">
        <v>0.63026620370370368</v>
      </c>
      <c r="G66" s="17">
        <f>Tableau13[[#This Row],[HR Pointage]]-Tableau13[[#This Row],[HR         Départ]]</f>
        <v>3.1828703703703498E-3</v>
      </c>
      <c r="H66" s="17">
        <f>Tableau13[[#This Row],[Temps TOTAL]]-J$60</f>
        <v>-4.3981481481483557E-4</v>
      </c>
    </row>
    <row r="67" spans="1:8">
      <c r="A67" s="14">
        <v>9</v>
      </c>
      <c r="B67" s="4" t="s">
        <v>41</v>
      </c>
      <c r="C67" s="10"/>
      <c r="D67" s="10" t="s">
        <v>26</v>
      </c>
      <c r="E67" s="17">
        <v>0.63124999999999998</v>
      </c>
      <c r="F67" s="17">
        <v>0.63429398148148153</v>
      </c>
      <c r="G67" s="17">
        <f>Tableau13[[#This Row],[HR Pointage]]-Tableau13[[#This Row],[HR         Départ]]</f>
        <v>3.0439814814815502E-3</v>
      </c>
      <c r="H67" s="17">
        <f>Tableau13[[#This Row],[Temps TOTAL]]-J$60</f>
        <v>-5.7870370370363515E-4</v>
      </c>
    </row>
    <row r="68" spans="1:8">
      <c r="A68" s="14">
        <v>10</v>
      </c>
      <c r="B68" s="4" t="s">
        <v>42</v>
      </c>
      <c r="C68" s="10" t="s">
        <v>43</v>
      </c>
      <c r="D68" s="10" t="s">
        <v>44</v>
      </c>
      <c r="E68" s="17">
        <v>0.62569444444444444</v>
      </c>
      <c r="F68" s="17">
        <v>0.62918981481481484</v>
      </c>
      <c r="G68" s="17">
        <f>Tableau13[[#This Row],[HR Pointage]]-Tableau13[[#This Row],[HR         Départ]]</f>
        <v>3.4953703703703987E-3</v>
      </c>
      <c r="H68" s="17">
        <f>Tableau13[[#This Row],[Temps TOTAL]]-J$60</f>
        <v>-1.2731481481478672E-4</v>
      </c>
    </row>
    <row r="69" spans="1:8">
      <c r="A69" s="14">
        <v>11</v>
      </c>
      <c r="B69" s="4" t="s">
        <v>45</v>
      </c>
      <c r="C69" s="10"/>
      <c r="D69" s="10" t="s">
        <v>46</v>
      </c>
      <c r="E69" s="17">
        <v>0.63194444444444442</v>
      </c>
      <c r="F69" s="17">
        <v>0.63531250000000006</v>
      </c>
      <c r="G69" s="17">
        <f>Tableau13[[#This Row],[HR Pointage]]-Tableau13[[#This Row],[HR         Départ]]</f>
        <v>3.368055555555638E-3</v>
      </c>
      <c r="H69" s="17">
        <f>Tableau13[[#This Row],[Temps TOTAL]]-J$60</f>
        <v>-2.5462962962954742E-4</v>
      </c>
    </row>
    <row r="70" spans="1:8">
      <c r="A70" s="14">
        <v>12</v>
      </c>
      <c r="B70" s="4" t="s">
        <v>47</v>
      </c>
      <c r="C70" s="10" t="s">
        <v>48</v>
      </c>
      <c r="D70" s="10" t="s">
        <v>143</v>
      </c>
      <c r="E70" s="17">
        <v>0.63055555555555554</v>
      </c>
      <c r="F70" s="17">
        <v>0.63427083333333334</v>
      </c>
      <c r="G70" s="17">
        <f>Tableau13[[#This Row],[HR Pointage]]-Tableau13[[#This Row],[HR         Départ]]</f>
        <v>3.7152777777778034E-3</v>
      </c>
      <c r="H70" s="17">
        <f>Tableau13[[#This Row],[Temps TOTAL]]-J$60</f>
        <v>9.2592592592618053E-5</v>
      </c>
    </row>
    <row r="71" spans="1:8">
      <c r="A71" s="14">
        <v>13</v>
      </c>
      <c r="B71" s="4" t="s">
        <v>50</v>
      </c>
      <c r="C71" s="10" t="s">
        <v>51</v>
      </c>
      <c r="D71" s="10" t="s">
        <v>52</v>
      </c>
      <c r="E71" s="17">
        <v>0.63611111111111118</v>
      </c>
      <c r="F71" s="17">
        <v>0.63917824074074081</v>
      </c>
      <c r="G71" s="17">
        <f>Tableau13[[#This Row],[HR Pointage]]-Tableau13[[#This Row],[HR         Départ]]</f>
        <v>3.067129629629628E-3</v>
      </c>
      <c r="H71" s="17">
        <f>Tableau13[[#This Row],[Temps TOTAL]]-J$60</f>
        <v>-5.555555555555574E-4</v>
      </c>
    </row>
    <row r="72" spans="1:8">
      <c r="A72" s="14">
        <v>14</v>
      </c>
      <c r="B72" s="4" t="s">
        <v>53</v>
      </c>
      <c r="C72" s="10" t="s">
        <v>54</v>
      </c>
      <c r="D72" s="10" t="s">
        <v>144</v>
      </c>
      <c r="E72" s="17">
        <v>0.63003472222222223</v>
      </c>
      <c r="F72" s="17">
        <v>0.63364583333333335</v>
      </c>
      <c r="G72" s="17">
        <f>Tableau13[[#This Row],[HR Pointage]]-Tableau13[[#This Row],[HR         Départ]]</f>
        <v>3.6111111111111205E-3</v>
      </c>
      <c r="H72" s="17">
        <f>Tableau13[[#This Row],[Temps TOTAL]]-J$60</f>
        <v>-1.1574074074064897E-5</v>
      </c>
    </row>
    <row r="73" spans="1:8">
      <c r="A73" s="14">
        <v>15</v>
      </c>
      <c r="B73" s="4" t="s">
        <v>145</v>
      </c>
      <c r="C73" s="10" t="s">
        <v>146</v>
      </c>
      <c r="D73" s="10" t="s">
        <v>138</v>
      </c>
      <c r="E73" s="17">
        <v>0.62361111111111112</v>
      </c>
      <c r="F73" s="17">
        <v>0.62728009259259265</v>
      </c>
      <c r="G73" s="17">
        <f>Tableau13[[#This Row],[HR Pointage]]-Tableau13[[#This Row],[HR         Départ]]</f>
        <v>3.6689814814815369E-3</v>
      </c>
      <c r="H73" s="17">
        <f>Tableau13[[#This Row],[Temps TOTAL]]-J$60</f>
        <v>4.6296296296351527E-5</v>
      </c>
    </row>
    <row r="74" spans="1:8">
      <c r="A74" s="14">
        <v>16</v>
      </c>
      <c r="B74" s="4" t="s">
        <v>147</v>
      </c>
      <c r="C74" s="10" t="s">
        <v>60</v>
      </c>
      <c r="D74" s="10" t="s">
        <v>40</v>
      </c>
      <c r="E74" s="17">
        <v>0.62847222222222221</v>
      </c>
      <c r="F74" s="17">
        <v>0.63203703703703706</v>
      </c>
      <c r="G74" s="17">
        <f>Tableau13[[#This Row],[HR Pointage]]-Tableau13[[#This Row],[HR         Départ]]</f>
        <v>3.564814814814854E-3</v>
      </c>
      <c r="H74" s="17">
        <f>Tableau13[[#This Row],[Temps TOTAL]]-J$60</f>
        <v>-5.7870370370331423E-5</v>
      </c>
    </row>
    <row r="75" spans="1:8">
      <c r="A75" s="14">
        <v>17</v>
      </c>
      <c r="B75" s="4" t="s">
        <v>61</v>
      </c>
      <c r="C75" s="10" t="s">
        <v>62</v>
      </c>
      <c r="D75" s="10" t="s">
        <v>63</v>
      </c>
      <c r="E75" s="17">
        <v>0.63402777777777775</v>
      </c>
      <c r="F75" s="17">
        <v>0.63769675925925928</v>
      </c>
      <c r="G75" s="17">
        <f>Tableau13[[#This Row],[HR Pointage]]-Tableau13[[#This Row],[HR         Départ]]</f>
        <v>3.6689814814815369E-3</v>
      </c>
      <c r="H75" s="17">
        <f>Tableau13[[#This Row],[Temps TOTAL]]-J$60</f>
        <v>4.6296296296351527E-5</v>
      </c>
    </row>
    <row r="76" spans="1:8">
      <c r="A76" s="14">
        <v>18</v>
      </c>
      <c r="B76" s="4" t="s">
        <v>64</v>
      </c>
      <c r="C76" s="10" t="s">
        <v>65</v>
      </c>
      <c r="D76" s="10" t="s">
        <v>141</v>
      </c>
      <c r="E76" s="17">
        <v>0.63680555555555551</v>
      </c>
      <c r="F76" s="17">
        <v>0.64043981481481482</v>
      </c>
      <c r="G76" s="17">
        <f>Tableau13[[#This Row],[HR Pointage]]-Tableau13[[#This Row],[HR         Départ]]</f>
        <v>3.6342592592593093E-3</v>
      </c>
      <c r="H76" s="17">
        <f>Tableau13[[#This Row],[Temps TOTAL]]-J$60</f>
        <v>1.1574074074123877E-5</v>
      </c>
    </row>
    <row r="77" spans="1:8">
      <c r="A77" s="14">
        <v>19</v>
      </c>
      <c r="B77" s="4" t="s">
        <v>67</v>
      </c>
      <c r="C77" s="10" t="s">
        <v>68</v>
      </c>
      <c r="D77" s="10" t="s">
        <v>69</v>
      </c>
      <c r="E77" s="17">
        <v>0.63263888888888886</v>
      </c>
      <c r="F77" s="17">
        <v>0.63555555555555554</v>
      </c>
      <c r="G77" s="17">
        <f>Tableau13[[#This Row],[HR Pointage]]-Tableau13[[#This Row],[HR         Départ]]</f>
        <v>2.9166666666666785E-3</v>
      </c>
      <c r="H77" s="17">
        <f>Tableau13[[#This Row],[Temps TOTAL]]-J$60</f>
        <v>-7.0601851851850687E-4</v>
      </c>
    </row>
    <row r="78" spans="1:8">
      <c r="A78" s="14">
        <v>20</v>
      </c>
      <c r="B78" s="4" t="s">
        <v>70</v>
      </c>
      <c r="C78" s="10" t="s">
        <v>71</v>
      </c>
      <c r="D78" s="10" t="s">
        <v>72</v>
      </c>
      <c r="E78" s="17"/>
      <c r="F78" s="17"/>
      <c r="G78" s="17">
        <f>Tableau13[[#This Row],[HR Pointage]]-Tableau13[[#This Row],[HR         Départ]]</f>
        <v>0</v>
      </c>
      <c r="H78" s="17">
        <f>Tableau13[[#This Row],[Temps TOTAL]]-J$60</f>
        <v>-3.6226851851851854E-3</v>
      </c>
    </row>
    <row r="79" spans="1:8">
      <c r="A79" s="14">
        <v>21</v>
      </c>
      <c r="B79" s="4" t="s">
        <v>73</v>
      </c>
      <c r="C79" s="10" t="s">
        <v>74</v>
      </c>
      <c r="D79" s="10" t="s">
        <v>148</v>
      </c>
      <c r="E79" s="17">
        <v>0.63472222222222219</v>
      </c>
      <c r="F79" s="17">
        <v>0.63834490740740735</v>
      </c>
      <c r="G79" s="17">
        <f>Tableau13[[#This Row],[HR Pointage]]-Tableau13[[#This Row],[HR         Départ]]</f>
        <v>3.6226851851851594E-3</v>
      </c>
      <c r="H79" s="17">
        <f>Tableau13[[#This Row],[Temps TOTAL]]-J$60</f>
        <v>-2.6020852139652106E-17</v>
      </c>
    </row>
    <row r="80" spans="1:8">
      <c r="A80" s="14">
        <v>22</v>
      </c>
      <c r="B80" s="4" t="s">
        <v>76</v>
      </c>
      <c r="C80" s="10" t="s">
        <v>77</v>
      </c>
      <c r="D80" s="10" t="s">
        <v>78</v>
      </c>
      <c r="E80" s="17">
        <v>0.63541666666666663</v>
      </c>
      <c r="F80" s="17">
        <v>0.6390393518518519</v>
      </c>
      <c r="G80" s="17">
        <f>Tableau13[[#This Row],[HR Pointage]]-Tableau13[[#This Row],[HR         Départ]]</f>
        <v>3.6226851851852704E-3</v>
      </c>
      <c r="H80" s="17">
        <f>Tableau13[[#This Row],[Temps TOTAL]]-J$60</f>
        <v>8.5001450322863548E-17</v>
      </c>
    </row>
    <row r="81" spans="1:8">
      <c r="A81" s="14">
        <v>23</v>
      </c>
      <c r="B81" s="4" t="s">
        <v>79</v>
      </c>
      <c r="C81" s="10" t="s">
        <v>80</v>
      </c>
      <c r="D81" s="10" t="s">
        <v>81</v>
      </c>
      <c r="E81" s="17">
        <v>0.6333333333333333</v>
      </c>
      <c r="F81" s="17">
        <v>0.6370717592592593</v>
      </c>
      <c r="G81" s="17">
        <f>Tableau13[[#This Row],[HR Pointage]]-Tableau13[[#This Row],[HR         Départ]]</f>
        <v>3.7384259259259922E-3</v>
      </c>
      <c r="H81" s="17">
        <f>Tableau13[[#This Row],[Temps TOTAL]]-J$60</f>
        <v>1.1574074074080683E-4</v>
      </c>
    </row>
    <row r="82" spans="1:8">
      <c r="A82" s="14">
        <v>24</v>
      </c>
      <c r="B82" s="4" t="s">
        <v>82</v>
      </c>
      <c r="C82" s="10" t="s">
        <v>83</v>
      </c>
      <c r="D82" s="10" t="s">
        <v>63</v>
      </c>
      <c r="E82" s="17">
        <v>0.64583333333333337</v>
      </c>
      <c r="F82" s="17">
        <v>0.64959490740740744</v>
      </c>
      <c r="G82" s="17">
        <f>Tableau13[[#This Row],[HR Pointage]]-Tableau13[[#This Row],[HR         Départ]]</f>
        <v>3.76157407407407E-3</v>
      </c>
      <c r="H82" s="17">
        <f>Tableau13[[#This Row],[Temps TOTAL]]-J$60</f>
        <v>1.3888888888888458E-4</v>
      </c>
    </row>
    <row r="83" spans="1:8">
      <c r="A83" s="13">
        <v>25</v>
      </c>
      <c r="B83" s="6" t="s">
        <v>85</v>
      </c>
      <c r="C83" s="9" t="s">
        <v>86</v>
      </c>
      <c r="D83" s="9" t="s">
        <v>149</v>
      </c>
      <c r="E83" s="17"/>
      <c r="F83" s="17"/>
      <c r="G83" s="17">
        <f>Tableau13[[#This Row],[HR Pointage]]-Tableau13[[#This Row],[HR         Départ]]</f>
        <v>0</v>
      </c>
      <c r="H83" s="17">
        <f>Tableau13[[#This Row],[Temps TOTAL]]-J$60</f>
        <v>-3.6226851851851854E-3</v>
      </c>
    </row>
    <row r="84" spans="1:8">
      <c r="A84" s="14">
        <v>26</v>
      </c>
      <c r="B84" s="4" t="s">
        <v>87</v>
      </c>
      <c r="C84" s="10" t="s">
        <v>150</v>
      </c>
      <c r="D84" s="10" t="s">
        <v>141</v>
      </c>
      <c r="E84" s="17">
        <v>0.64374999999999993</v>
      </c>
      <c r="F84" s="17">
        <v>0.64740740740740743</v>
      </c>
      <c r="G84" s="17">
        <f>Tableau13[[#This Row],[HR Pointage]]-Tableau13[[#This Row],[HR         Départ]]</f>
        <v>3.657407407407498E-3</v>
      </c>
      <c r="H84" s="17">
        <f>Tableau13[[#This Row],[Temps TOTAL]]-J$60</f>
        <v>3.4722222222312651E-5</v>
      </c>
    </row>
    <row r="85" spans="1:8">
      <c r="A85" s="14">
        <v>27</v>
      </c>
      <c r="B85" s="4" t="s">
        <v>89</v>
      </c>
      <c r="C85" s="10" t="s">
        <v>90</v>
      </c>
      <c r="D85" s="10" t="s">
        <v>151</v>
      </c>
      <c r="E85" s="17">
        <v>0.63888888888888895</v>
      </c>
      <c r="F85" s="17">
        <v>0.64187499999999997</v>
      </c>
      <c r="G85" s="17">
        <f>Tableau13[[#This Row],[HR Pointage]]-Tableau13[[#This Row],[HR         Départ]]</f>
        <v>2.9861111111110228E-3</v>
      </c>
      <c r="H85" s="17">
        <f>Tableau13[[#This Row],[Temps TOTAL]]-J$60</f>
        <v>-6.365740740741626E-4</v>
      </c>
    </row>
    <row r="86" spans="1:8">
      <c r="A86" s="14">
        <v>28</v>
      </c>
      <c r="B86" s="4" t="s">
        <v>92</v>
      </c>
      <c r="C86" s="10" t="s">
        <v>93</v>
      </c>
      <c r="D86" s="10" t="s">
        <v>94</v>
      </c>
      <c r="E86" s="17">
        <v>0.63958333333333328</v>
      </c>
      <c r="F86" s="17">
        <v>0.64304398148148145</v>
      </c>
      <c r="G86" s="17">
        <f>Tableau13[[#This Row],[HR Pointage]]-Tableau13[[#This Row],[HR         Départ]]</f>
        <v>3.460648148148171E-3</v>
      </c>
      <c r="H86" s="17">
        <f>Tableau13[[#This Row],[Temps TOTAL]]-J$60</f>
        <v>-1.6203703703701437E-4</v>
      </c>
    </row>
    <row r="87" spans="1:8">
      <c r="A87" s="14">
        <v>29</v>
      </c>
      <c r="B87" s="4" t="s">
        <v>152</v>
      </c>
      <c r="C87" s="10" t="s">
        <v>96</v>
      </c>
      <c r="D87" s="10" t="s">
        <v>97</v>
      </c>
      <c r="E87" s="17">
        <v>0.64027777777777783</v>
      </c>
      <c r="F87" s="17">
        <v>0.64393518518518522</v>
      </c>
      <c r="G87" s="17">
        <f>Tableau13[[#This Row],[HR Pointage]]-Tableau13[[#This Row],[HR         Départ]]</f>
        <v>3.657407407407387E-3</v>
      </c>
      <c r="H87" s="17">
        <f>Tableau13[[#This Row],[Temps TOTAL]]-J$60</f>
        <v>3.4722222222201629E-5</v>
      </c>
    </row>
    <row r="88" spans="1:8">
      <c r="A88" s="14">
        <v>30</v>
      </c>
      <c r="B88" s="4" t="s">
        <v>37</v>
      </c>
      <c r="C88" s="10" t="s">
        <v>136</v>
      </c>
      <c r="D88" s="10" t="s">
        <v>23</v>
      </c>
      <c r="E88" s="17">
        <v>0.63750000000000007</v>
      </c>
      <c r="F88" s="17">
        <v>0.64109953703703704</v>
      </c>
      <c r="G88" s="17">
        <f>Tableau13[[#This Row],[HR Pointage]]-Tableau13[[#This Row],[HR         Départ]]</f>
        <v>3.5995370370369706E-3</v>
      </c>
      <c r="H88" s="17">
        <f>Tableau13[[#This Row],[Temps TOTAL]]-J$60</f>
        <v>-2.3148148148214795E-5</v>
      </c>
    </row>
    <row r="89" spans="1:8">
      <c r="A89" s="14">
        <v>31</v>
      </c>
      <c r="B89" s="4" t="s">
        <v>153</v>
      </c>
      <c r="C89" s="10" t="s">
        <v>101</v>
      </c>
      <c r="D89" s="10" t="s">
        <v>102</v>
      </c>
      <c r="E89" s="17">
        <v>0.6381944444444444</v>
      </c>
      <c r="F89" s="17">
        <v>0.64180555555555552</v>
      </c>
      <c r="G89" s="17">
        <f>Tableau13[[#This Row],[HR Pointage]]-Tableau13[[#This Row],[HR         Départ]]</f>
        <v>3.6111111111111205E-3</v>
      </c>
      <c r="H89" s="17">
        <f>Tableau13[[#This Row],[Temps TOTAL]]-J$60</f>
        <v>-1.1574074074064897E-5</v>
      </c>
    </row>
    <row r="90" spans="1:8">
      <c r="A90" s="14">
        <v>32</v>
      </c>
      <c r="B90" s="4" t="s">
        <v>103</v>
      </c>
      <c r="C90" s="10" t="s">
        <v>104</v>
      </c>
      <c r="D90" s="10" t="s">
        <v>40</v>
      </c>
      <c r="E90" s="17">
        <v>0.64166666666666672</v>
      </c>
      <c r="F90" s="17">
        <v>0.6454050925925926</v>
      </c>
      <c r="G90" s="17">
        <f>Tableau13[[#This Row],[HR Pointage]]-Tableau13[[#This Row],[HR         Départ]]</f>
        <v>3.7384259259258812E-3</v>
      </c>
      <c r="H90" s="17">
        <f>Tableau13[[#This Row],[Temps TOTAL]]-J$60</f>
        <v>1.157407407406958E-4</v>
      </c>
    </row>
    <row r="91" spans="1:8">
      <c r="A91" s="14">
        <v>33</v>
      </c>
      <c r="B91" s="4" t="s">
        <v>105</v>
      </c>
      <c r="C91" s="10" t="s">
        <v>106</v>
      </c>
      <c r="D91" s="10" t="s">
        <v>154</v>
      </c>
      <c r="E91" s="17">
        <v>0.64097222222222217</v>
      </c>
      <c r="F91" s="17">
        <v>0.64423611111111112</v>
      </c>
      <c r="G91" s="17">
        <f>Tableau13[[#This Row],[HR Pointage]]-Tableau13[[#This Row],[HR         Départ]]</f>
        <v>3.263888888888955E-3</v>
      </c>
      <c r="H91" s="17">
        <f>Tableau13[[#This Row],[Temps TOTAL]]-J$60</f>
        <v>-3.5879629629623037E-4</v>
      </c>
    </row>
    <row r="92" spans="1:8">
      <c r="A92" s="14">
        <v>34</v>
      </c>
      <c r="B92" s="4" t="s">
        <v>108</v>
      </c>
      <c r="C92" s="10" t="s">
        <v>109</v>
      </c>
      <c r="D92" s="10" t="s">
        <v>110</v>
      </c>
      <c r="E92" s="17">
        <v>0.6430555555555556</v>
      </c>
      <c r="F92" s="17">
        <v>0.64628472222222222</v>
      </c>
      <c r="G92" s="17">
        <f>Tableau13[[#This Row],[HR Pointage]]-Tableau13[[#This Row],[HR         Départ]]</f>
        <v>3.2291666666666163E-3</v>
      </c>
      <c r="H92" s="17">
        <f>Tableau13[[#This Row],[Temps TOTAL]]-J$60</f>
        <v>-3.9351851851856905E-4</v>
      </c>
    </row>
    <row r="93" spans="1:8">
      <c r="A93" s="14">
        <v>35</v>
      </c>
      <c r="B93" s="4" t="s">
        <v>111</v>
      </c>
      <c r="C93" s="10" t="s">
        <v>112</v>
      </c>
      <c r="D93" s="10" t="s">
        <v>113</v>
      </c>
      <c r="E93" s="17">
        <v>0.64444444444444449</v>
      </c>
      <c r="F93" s="17">
        <v>0.6486574074074074</v>
      </c>
      <c r="G93" s="17">
        <f>Tableau13[[#This Row],[HR Pointage]]-Tableau13[[#This Row],[HR         Départ]]</f>
        <v>4.2129629629629184E-3</v>
      </c>
      <c r="H93" s="17">
        <f>Tableau13[[#This Row],[Temps TOTAL]]-J$60</f>
        <v>5.9027777777773301E-4</v>
      </c>
    </row>
    <row r="94" spans="1:8">
      <c r="A94" s="14">
        <v>36</v>
      </c>
      <c r="B94" s="4" t="s">
        <v>114</v>
      </c>
      <c r="C94" s="10" t="s">
        <v>115</v>
      </c>
      <c r="D94" s="10" t="s">
        <v>116</v>
      </c>
      <c r="E94" s="17">
        <v>0.64513888888888882</v>
      </c>
      <c r="F94" s="17">
        <v>0.64883101851851854</v>
      </c>
      <c r="G94" s="17">
        <f>Tableau13[[#This Row],[HR Pointage]]-Tableau13[[#This Row],[HR         Départ]]</f>
        <v>3.6921296296297257E-3</v>
      </c>
      <c r="H94" s="17">
        <f>Tableau13[[#This Row],[Temps TOTAL]]-J$60</f>
        <v>6.9444444444540301E-5</v>
      </c>
    </row>
    <row r="95" spans="1:8">
      <c r="A95" s="14">
        <v>37</v>
      </c>
      <c r="B95" s="4" t="s">
        <v>117</v>
      </c>
      <c r="C95" s="10" t="s">
        <v>118</v>
      </c>
      <c r="D95" s="10" t="s">
        <v>119</v>
      </c>
      <c r="E95" s="17">
        <v>0.64236111111111105</v>
      </c>
      <c r="F95" s="17">
        <v>0.64591435185185186</v>
      </c>
      <c r="G95" s="17">
        <f>Tableau13[[#This Row],[HR Pointage]]-Tableau13[[#This Row],[HR         Départ]]</f>
        <v>3.5532407407408151E-3</v>
      </c>
      <c r="H95" s="17">
        <f>Tableau13[[#This Row],[Temps TOTAL]]-J$60</f>
        <v>-6.9444444444370299E-5</v>
      </c>
    </row>
    <row r="96" spans="1:8">
      <c r="A96" s="14">
        <v>38</v>
      </c>
      <c r="B96" s="4" t="s">
        <v>120</v>
      </c>
      <c r="C96" s="10" t="s">
        <v>121</v>
      </c>
      <c r="D96" s="10" t="s">
        <v>122</v>
      </c>
      <c r="E96" s="17">
        <v>0.65</v>
      </c>
      <c r="F96" s="17">
        <v>0.65310185185185188</v>
      </c>
      <c r="G96" s="17">
        <f>Tableau13[[#This Row],[HR Pointage]]-Tableau13[[#This Row],[HR         Départ]]</f>
        <v>3.1018518518518556E-3</v>
      </c>
      <c r="H96" s="17">
        <f>Tableau13[[#This Row],[Temps TOTAL]]-J$60</f>
        <v>-5.2083333333332975E-4</v>
      </c>
    </row>
    <row r="97" spans="1:8">
      <c r="A97" s="14">
        <v>39</v>
      </c>
      <c r="B97" s="4" t="s">
        <v>165</v>
      </c>
      <c r="C97" s="10" t="s">
        <v>163</v>
      </c>
      <c r="D97" s="10" t="s">
        <v>164</v>
      </c>
      <c r="E97" s="17">
        <v>0.64930555555555558</v>
      </c>
      <c r="F97" s="17">
        <v>0.65200231481481474</v>
      </c>
      <c r="G97" s="17">
        <f>Tableau13[[#This Row],[HR Pointage]]-Tableau13[[#This Row],[HR         Départ]]</f>
        <v>2.6967592592591627E-3</v>
      </c>
      <c r="H97" s="17">
        <f>Tableau13[[#This Row],[Temps TOTAL]]-J$60</f>
        <v>-9.2592592592602267E-4</v>
      </c>
    </row>
    <row r="98" spans="1:8">
      <c r="A98" s="14">
        <v>40</v>
      </c>
      <c r="B98" s="4" t="s">
        <v>155</v>
      </c>
      <c r="C98" s="10" t="s">
        <v>156</v>
      </c>
      <c r="D98" s="10" t="s">
        <v>132</v>
      </c>
      <c r="E98" s="17"/>
      <c r="F98" s="17"/>
      <c r="G98" s="17">
        <f>Tableau13[[#This Row],[HR Pointage]]-Tableau13[[#This Row],[HR         Départ]]</f>
        <v>0</v>
      </c>
      <c r="H98" s="17">
        <f>Tableau13[[#This Row],[Temps TOTAL]]-J$60</f>
        <v>-3.6226851851851854E-3</v>
      </c>
    </row>
    <row r="99" spans="1:8">
      <c r="A99" s="14">
        <v>41</v>
      </c>
      <c r="B99" s="4" t="s">
        <v>125</v>
      </c>
      <c r="C99" s="10" t="s">
        <v>126</v>
      </c>
      <c r="D99" s="10" t="s">
        <v>127</v>
      </c>
      <c r="E99" s="17">
        <v>0.6479166666666667</v>
      </c>
      <c r="F99" s="17">
        <v>0.65148148148148144</v>
      </c>
      <c r="G99" s="17">
        <f>Tableau13[[#This Row],[HR Pointage]]-Tableau13[[#This Row],[HR         Départ]]</f>
        <v>3.5648148148147429E-3</v>
      </c>
      <c r="H99" s="17">
        <f>Tableau13[[#This Row],[Temps TOTAL]]-J$60</f>
        <v>-5.7870370370442445E-5</v>
      </c>
    </row>
    <row r="100" spans="1:8">
      <c r="A100" s="14">
        <v>42</v>
      </c>
      <c r="B100" s="4" t="s">
        <v>128</v>
      </c>
      <c r="C100" s="10" t="s">
        <v>129</v>
      </c>
      <c r="D100" s="10" t="s">
        <v>113</v>
      </c>
      <c r="E100" s="17"/>
      <c r="F100" s="17"/>
      <c r="G100" s="17">
        <f>Tableau13[[#This Row],[HR Pointage]]-Tableau13[[#This Row],[HR         Départ]]</f>
        <v>0</v>
      </c>
      <c r="H100" s="17">
        <f>Tableau13[[#This Row],[Temps TOTAL]]-J$60</f>
        <v>-3.6226851851851854E-3</v>
      </c>
    </row>
    <row r="101" spans="1:8">
      <c r="A101" s="14">
        <v>43</v>
      </c>
      <c r="B101" s="4" t="s">
        <v>158</v>
      </c>
      <c r="C101" s="10" t="s">
        <v>159</v>
      </c>
      <c r="D101" s="10" t="s">
        <v>160</v>
      </c>
      <c r="E101" s="17">
        <v>0.64861111111111114</v>
      </c>
      <c r="F101" s="17">
        <v>0.65170138888888884</v>
      </c>
      <c r="G101" s="17">
        <f>Tableau13[[#This Row],[HR Pointage]]-Tableau13[[#This Row],[HR         Départ]]</f>
        <v>3.0902777777777057E-3</v>
      </c>
      <c r="H101" s="17">
        <f>Tableau13[[#This Row],[Temps TOTAL]]-J$60</f>
        <v>-5.3240740740747965E-4</v>
      </c>
    </row>
    <row r="102" spans="1:8">
      <c r="A102" s="14">
        <v>44</v>
      </c>
      <c r="B102" s="4" t="s">
        <v>123</v>
      </c>
      <c r="C102" s="10" t="s">
        <v>124</v>
      </c>
      <c r="D102" s="10" t="s">
        <v>157</v>
      </c>
      <c r="E102" s="17">
        <v>0.65173611111111118</v>
      </c>
      <c r="F102" s="17">
        <v>0.65481481481481485</v>
      </c>
      <c r="G102" s="17">
        <f>Tableau13[[#This Row],[HR Pointage]]-Tableau13[[#This Row],[HR         Départ]]</f>
        <v>3.0787037037036669E-3</v>
      </c>
      <c r="H102" s="17">
        <f>Tableau13[[#This Row],[Temps TOTAL]]-J$60</f>
        <v>-5.4398148148151852E-4</v>
      </c>
    </row>
    <row r="103" spans="1:8">
      <c r="A103" s="14">
        <v>45</v>
      </c>
      <c r="B103" s="4" t="s">
        <v>133</v>
      </c>
      <c r="C103" s="10" t="s">
        <v>134</v>
      </c>
      <c r="D103" s="10" t="s">
        <v>135</v>
      </c>
      <c r="E103" s="17">
        <v>0.65069444444444446</v>
      </c>
      <c r="F103" s="17">
        <v>0.65386574074074078</v>
      </c>
      <c r="G103" s="17">
        <f>Tableau13[[#This Row],[HR Pointage]]-Tableau13[[#This Row],[HR         Départ]]</f>
        <v>3.1712962962963109E-3</v>
      </c>
      <c r="H103" s="17">
        <f>Tableau13[[#This Row],[Temps TOTAL]]-J$60</f>
        <v>-4.5138888888887445E-4</v>
      </c>
    </row>
    <row r="104" spans="1:8">
      <c r="A104" s="14">
        <v>46</v>
      </c>
      <c r="B104" s="4"/>
      <c r="C104" s="10"/>
      <c r="D104" s="10"/>
      <c r="E104" s="17"/>
      <c r="F104" s="17"/>
      <c r="G104" s="17">
        <f>Tableau13[[#This Row],[HR Pointage]]-Tableau13[[#This Row],[HR         Départ]]</f>
        <v>0</v>
      </c>
      <c r="H104" s="17">
        <f>Tableau13[[#This Row],[Temps TOTAL]]-J$60</f>
        <v>-3.6226851851851854E-3</v>
      </c>
    </row>
    <row r="105" spans="1:8">
      <c r="A105" s="14">
        <v>47</v>
      </c>
      <c r="B105" s="4"/>
      <c r="C105" s="10"/>
      <c r="D105" s="10"/>
      <c r="E105" s="17"/>
      <c r="F105" s="17"/>
      <c r="G105" s="17">
        <f>Tableau13[[#This Row],[HR Pointage]]-Tableau13[[#This Row],[HR         Départ]]</f>
        <v>0</v>
      </c>
      <c r="H105" s="17">
        <f>Tableau13[[#This Row],[Temps TOTAL]]-J$60</f>
        <v>-3.6226851851851854E-3</v>
      </c>
    </row>
    <row r="106" spans="1:8">
      <c r="A106" s="14">
        <v>48</v>
      </c>
      <c r="B106" s="4"/>
      <c r="C106" s="10"/>
      <c r="D106" s="10"/>
      <c r="E106" s="17"/>
      <c r="F106" s="17"/>
      <c r="G106" s="17">
        <f>Tableau13[[#This Row],[HR Pointage]]-Tableau13[[#This Row],[HR         Départ]]</f>
        <v>0</v>
      </c>
      <c r="H106" s="17">
        <f>Tableau13[[#This Row],[Temps TOTAL]]-J$60</f>
        <v>-3.6226851851851854E-3</v>
      </c>
    </row>
    <row r="107" spans="1:8">
      <c r="A107" s="13">
        <v>49</v>
      </c>
      <c r="B107" s="6"/>
      <c r="C107" s="9"/>
      <c r="D107" s="9"/>
      <c r="E107" s="17"/>
      <c r="F107" s="17"/>
      <c r="G107" s="17">
        <f>Tableau13[[#This Row],[HR Pointage]]-Tableau13[[#This Row],[HR         Départ]]</f>
        <v>0</v>
      </c>
      <c r="H107" s="17">
        <f>Tableau13[[#This Row],[Temps TOTAL]]-J$60</f>
        <v>-3.6226851851851854E-3</v>
      </c>
    </row>
    <row r="108" spans="1:8">
      <c r="A108" s="13">
        <v>50</v>
      </c>
      <c r="B108" s="6"/>
      <c r="C108" s="9"/>
      <c r="D108" s="9"/>
      <c r="E108" s="17"/>
      <c r="F108" s="17"/>
      <c r="G108" s="17">
        <f>Tableau13[[#This Row],[HR Pointage]]-Tableau13[[#This Row],[HR         Départ]]</f>
        <v>0</v>
      </c>
      <c r="H108" s="17">
        <f>Tableau13[[#This Row],[Temps TOTAL]]-J$60</f>
        <v>-3.6226851851851854E-3</v>
      </c>
    </row>
  </sheetData>
  <mergeCells count="2">
    <mergeCell ref="A57:M57"/>
    <mergeCell ref="A1:M1"/>
  </mergeCells>
  <pageMargins left="0.23622047244094491" right="0.23622047244094491" top="0.35433070866141736" bottom="0.35433070866141736" header="0.31496062992125984" footer="0.11811023622047245"/>
  <pageSetup paperSize="9" scale="95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lydfra</cp:lastModifiedBy>
  <cp:lastPrinted>2017-04-30T15:47:16Z</cp:lastPrinted>
  <dcterms:created xsi:type="dcterms:W3CDTF">2016-12-10T14:51:34Z</dcterms:created>
  <dcterms:modified xsi:type="dcterms:W3CDTF">2017-05-01T08:02:04Z</dcterms:modified>
</cp:coreProperties>
</file>