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firstSheet="1" activeTab="1"/>
  </bookViews>
  <sheets>
    <sheet name="REMISE CHEQUES" sheetId="2" state="hidden" r:id="rId1"/>
    <sheet name="Feuil1" sheetId="3" r:id="rId2"/>
  </sheets>
  <externalReferences>
    <externalReference r:id="rId5"/>
  </externalReferences>
  <definedNames/>
  <calcPr calcId="125725"/>
</workbook>
</file>

<file path=xl/sharedStrings.xml><?xml version="1.0" encoding="utf-8"?>
<sst xmlns="http://schemas.openxmlformats.org/spreadsheetml/2006/main" count="8" uniqueCount="8">
  <si>
    <t>Classement</t>
  </si>
  <si>
    <t>Équipage</t>
  </si>
  <si>
    <t>Pilote</t>
  </si>
  <si>
    <t>Copilote</t>
  </si>
  <si>
    <t>Voiture</t>
  </si>
  <si>
    <t>Année</t>
  </si>
  <si>
    <t>Points nets</t>
  </si>
  <si>
    <t>Points pondérés.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</si>
</sst>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7">
    <xf numFmtId="0" fontId="0" fillId="0" borderId="0" xfId="0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0" fillId="0" borderId="0" xfId="0" applyBorder="1"/>
    <xf numFmtId="4" fontId="0" fillId="0" borderId="0" xfId="0" applyNumberFormat="1"/>
    <xf numFmtId="0" fontId="0" fillId="0" borderId="0" xfId="0" applyFont="1" applyFill="1" applyBorder="1"/>
    <xf numFmtId="2" fontId="0" fillId="0" borderId="0" xfId="0" applyNumberFormat="1"/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/>
    <xf numFmtId="4" fontId="0" fillId="0" borderId="0" xfId="0" applyNumberFormat="1" applyBorder="1"/>
    <xf numFmtId="4" fontId="18" fillId="0" borderId="0" xfId="0" applyNumberFormat="1" applyFont="1" applyBorder="1"/>
    <xf numFmtId="0" fontId="19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2" fontId="20" fillId="0" borderId="13" xfId="0" applyNumberFormat="1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/>
    <xf numFmtId="0" fontId="19" fillId="0" borderId="16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164" fontId="0" fillId="0" borderId="15" xfId="50" applyNumberFormat="1" applyFont="1" applyBorder="1"/>
    <xf numFmtId="164" fontId="0" fillId="0" borderId="18" xfId="50" applyNumberFormat="1" applyFont="1" applyBorder="1"/>
    <xf numFmtId="0" fontId="19" fillId="0" borderId="19" xfId="0" applyFont="1" applyBorder="1"/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164" fontId="0" fillId="0" borderId="19" xfId="50" applyNumberFormat="1" applyFont="1" applyBorder="1"/>
    <xf numFmtId="164" fontId="0" fillId="0" borderId="21" xfId="50" applyNumberFormat="1" applyFont="1" applyBorder="1"/>
    <xf numFmtId="0" fontId="0" fillId="0" borderId="0" xfId="0" applyFont="1" applyBorder="1" applyAlignment="1">
      <alignment horizontal="center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Milliers" xfId="50"/>
    <cellStyle name="Neutre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ence%20BARREAUD\Local%20Settings\Temporary%20Internet%20Files\Content.IE5\TDMTB52D\classement%20AC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éfinition"/>
      <sheetName val="Participants"/>
      <sheetName val="Epreuve1A"/>
      <sheetName val="Epreuve1B"/>
      <sheetName val="Epreuve2A"/>
      <sheetName val="Epreuve2B"/>
      <sheetName val="Epreuve2C"/>
      <sheetName val="Epreuve3A"/>
      <sheetName val="Epreuve3B"/>
      <sheetName val="Résultat détail"/>
      <sheetName val="Résultat final"/>
      <sheetName val="Résultat trié"/>
      <sheetName val="progression"/>
      <sheetName val="Evolution Rang"/>
      <sheetName val="Résultat ACO"/>
    </sheetNames>
    <sheetDataSet>
      <sheetData sheetId="0"/>
      <sheetData sheetId="1">
        <row r="2">
          <cell r="A2">
            <v>1</v>
          </cell>
          <cell r="B2" t="str">
            <v>MAIGNE Philippe</v>
          </cell>
          <cell r="C2" t="str">
            <v>MAIGNE Carolle</v>
          </cell>
          <cell r="D2" t="str">
            <v>Morgan +4</v>
          </cell>
          <cell r="E2">
            <v>1955</v>
          </cell>
        </row>
        <row r="3">
          <cell r="A3">
            <v>2</v>
          </cell>
          <cell r="B3" t="str">
            <v>DELLA VEDOVA Jean</v>
          </cell>
          <cell r="C3" t="str">
            <v>ROSSI Jean</v>
          </cell>
          <cell r="D3" t="str">
            <v>Morgan</v>
          </cell>
          <cell r="E3">
            <v>1947</v>
          </cell>
        </row>
        <row r="4">
          <cell r="A4">
            <v>3</v>
          </cell>
          <cell r="B4" t="str">
            <v>MORIER Jean Louis</v>
          </cell>
          <cell r="C4" t="str">
            <v>HUAULT Alain</v>
          </cell>
          <cell r="D4" t="str">
            <v>Jaguar XK 140</v>
          </cell>
          <cell r="E4">
            <v>1955</v>
          </cell>
        </row>
        <row r="5">
          <cell r="A5">
            <v>4</v>
          </cell>
          <cell r="B5" t="str">
            <v>BROUZET Marine</v>
          </cell>
          <cell r="C5" t="str">
            <v>BEYTOUT Florence</v>
          </cell>
          <cell r="D5" t="str">
            <v>Triumph TR3</v>
          </cell>
          <cell r="E5">
            <v>1957</v>
          </cell>
        </row>
        <row r="6">
          <cell r="A6">
            <v>5</v>
          </cell>
          <cell r="B6" t="str">
            <v>BEYTOUT Frédéric</v>
          </cell>
          <cell r="C6" t="str">
            <v>CHIRON Patrick</v>
          </cell>
          <cell r="D6" t="str">
            <v>MG A</v>
          </cell>
          <cell r="E6">
            <v>1957</v>
          </cell>
        </row>
        <row r="7">
          <cell r="A7">
            <v>6</v>
          </cell>
          <cell r="B7" t="str">
            <v>BELAUD Yves Marie</v>
          </cell>
          <cell r="D7" t="str">
            <v>Triumph TR3</v>
          </cell>
          <cell r="E7">
            <v>1959</v>
          </cell>
        </row>
        <row r="8">
          <cell r="A8">
            <v>7</v>
          </cell>
          <cell r="B8" t="str">
            <v>GROS Philippe</v>
          </cell>
          <cell r="C8" t="str">
            <v>LERICHE Alice</v>
          </cell>
          <cell r="D8" t="str">
            <v>Austin Healey MKIII</v>
          </cell>
          <cell r="E8">
            <v>1967</v>
          </cell>
        </row>
        <row r="9">
          <cell r="A9">
            <v>8</v>
          </cell>
          <cell r="B9" t="str">
            <v>DE LA TOUANNE Christian</v>
          </cell>
          <cell r="C9" t="str">
            <v>REBOURS Sylvie</v>
          </cell>
          <cell r="D9" t="str">
            <v>Triumph TR3</v>
          </cell>
          <cell r="E9">
            <v>1962</v>
          </cell>
        </row>
        <row r="10">
          <cell r="A10">
            <v>9</v>
          </cell>
          <cell r="B10" t="str">
            <v>PINCON Jordan</v>
          </cell>
          <cell r="C10" t="str">
            <v>PINCON Berthile</v>
          </cell>
          <cell r="D10" t="str">
            <v>Volswagen Coccinelle</v>
          </cell>
          <cell r="E10">
            <v>1965</v>
          </cell>
        </row>
        <row r="11">
          <cell r="A11">
            <v>10</v>
          </cell>
          <cell r="B11" t="str">
            <v>GARNIER Patrice</v>
          </cell>
          <cell r="C11" t="str">
            <v>DUBOUCHET Dominique</v>
          </cell>
          <cell r="D11" t="str">
            <v>Matra DJET JLS</v>
          </cell>
          <cell r="E11">
            <v>1966</v>
          </cell>
        </row>
        <row r="12">
          <cell r="A12">
            <v>11</v>
          </cell>
          <cell r="B12" t="str">
            <v>PINEAU Philippe</v>
          </cell>
          <cell r="C12" t="str">
            <v>JEULAND Stéphane</v>
          </cell>
          <cell r="D12" t="str">
            <v>Chevrolet Camaro</v>
          </cell>
          <cell r="E12">
            <v>1967</v>
          </cell>
        </row>
        <row r="13">
          <cell r="A13">
            <v>12</v>
          </cell>
          <cell r="B13" t="str">
            <v>RESTELLINI Dominique</v>
          </cell>
          <cell r="C13" t="str">
            <v>TARRADE Patricia</v>
          </cell>
          <cell r="D13" t="str">
            <v>Peugeot 404 Coupé Inj</v>
          </cell>
          <cell r="E13">
            <v>1967</v>
          </cell>
        </row>
        <row r="14">
          <cell r="A14">
            <v>14</v>
          </cell>
          <cell r="B14" t="str">
            <v>HOURTOULLE Jacques</v>
          </cell>
          <cell r="C14" t="str">
            <v>HOURTOULLE Patrick</v>
          </cell>
          <cell r="D14" t="str">
            <v>Volswagen Coccinelle</v>
          </cell>
          <cell r="E14">
            <v>1971</v>
          </cell>
        </row>
        <row r="15">
          <cell r="A15">
            <v>15</v>
          </cell>
          <cell r="B15" t="str">
            <v>RATERO Hugo</v>
          </cell>
          <cell r="C15" t="str">
            <v>SERRES Pauline</v>
          </cell>
          <cell r="D15" t="str">
            <v>Chevrolet Corvette</v>
          </cell>
          <cell r="E15">
            <v>1972</v>
          </cell>
        </row>
        <row r="16">
          <cell r="A16">
            <v>16</v>
          </cell>
          <cell r="B16" t="str">
            <v>LAIR Christine</v>
          </cell>
          <cell r="C16" t="str">
            <v>HUAUME Chantal</v>
          </cell>
          <cell r="D16" t="str">
            <v>Peugeot 504 TI</v>
          </cell>
          <cell r="E16">
            <v>1973</v>
          </cell>
        </row>
        <row r="17">
          <cell r="A17">
            <v>17</v>
          </cell>
          <cell r="B17" t="str">
            <v>DUPRAZ Michel</v>
          </cell>
          <cell r="C17" t="str">
            <v>DUPRAZ Maryvonne</v>
          </cell>
          <cell r="D17" t="str">
            <v>Porsche 911 Carrera </v>
          </cell>
          <cell r="E17">
            <v>1975</v>
          </cell>
        </row>
        <row r="18">
          <cell r="A18">
            <v>18</v>
          </cell>
          <cell r="B18" t="str">
            <v>BARREAUD Emmanuel</v>
          </cell>
          <cell r="C18" t="str">
            <v>MAHE Anthony</v>
          </cell>
          <cell r="D18" t="str">
            <v>Austin Innocenti 1300S</v>
          </cell>
          <cell r="E18">
            <v>1975</v>
          </cell>
        </row>
        <row r="19">
          <cell r="A19">
            <v>19</v>
          </cell>
          <cell r="B19" t="str">
            <v>PINCON Joël</v>
          </cell>
          <cell r="C19" t="str">
            <v>QUENNEC Aymeric</v>
          </cell>
          <cell r="D19" t="str">
            <v>Datsun 260Z</v>
          </cell>
          <cell r="E19">
            <v>1975</v>
          </cell>
        </row>
        <row r="20">
          <cell r="A20">
            <v>20</v>
          </cell>
          <cell r="B20" t="str">
            <v>PIAT Jean Michel</v>
          </cell>
          <cell r="C20" t="str">
            <v>BOUVROT Sylvie</v>
          </cell>
          <cell r="D20" t="str">
            <v>Morgan Roadster V6</v>
          </cell>
          <cell r="E20">
            <v>1976</v>
          </cell>
        </row>
        <row r="21">
          <cell r="A21">
            <v>21</v>
          </cell>
          <cell r="B21" t="str">
            <v>DENIS Alain</v>
          </cell>
          <cell r="D21" t="str">
            <v>Audi Quattro</v>
          </cell>
          <cell r="E21">
            <v>1982</v>
          </cell>
        </row>
        <row r="22">
          <cell r="A22">
            <v>22</v>
          </cell>
          <cell r="B22" t="str">
            <v>RENOU Cyril</v>
          </cell>
          <cell r="C22" t="str">
            <v>BEHCZ Mattieu</v>
          </cell>
          <cell r="D22" t="str">
            <v>Renault Super 5 GT Turbo</v>
          </cell>
          <cell r="E22">
            <v>1985</v>
          </cell>
        </row>
        <row r="23">
          <cell r="A23">
            <v>23</v>
          </cell>
          <cell r="B23" t="str">
            <v>LETOURNEAU Daniel</v>
          </cell>
          <cell r="C23" t="str">
            <v>CHEDANE Patrick</v>
          </cell>
          <cell r="D23" t="str">
            <v>Porsche 930</v>
          </cell>
          <cell r="E23">
            <v>1987</v>
          </cell>
        </row>
        <row r="24">
          <cell r="A24">
            <v>24</v>
          </cell>
          <cell r="B24" t="str">
            <v>GUAIS Jean Luc</v>
          </cell>
          <cell r="C24" t="str">
            <v>BARAIS Henri</v>
          </cell>
          <cell r="D24" t="str">
            <v>Porsche 911</v>
          </cell>
          <cell r="E24">
            <v>1992</v>
          </cell>
        </row>
        <row r="25">
          <cell r="A25">
            <v>25</v>
          </cell>
          <cell r="B25" t="str">
            <v>CAPLAN Elyane</v>
          </cell>
          <cell r="C25" t="str">
            <v>CAPLAN Didier</v>
          </cell>
          <cell r="D25" t="str">
            <v>BMW Z1</v>
          </cell>
          <cell r="E25">
            <v>1990</v>
          </cell>
        </row>
        <row r="26">
          <cell r="A26">
            <v>26</v>
          </cell>
          <cell r="B26" t="str">
            <v>RATERO Frédéric</v>
          </cell>
          <cell r="C26" t="str">
            <v>DENIS Isabelle</v>
          </cell>
          <cell r="D26" t="str">
            <v>Morgan +4</v>
          </cell>
          <cell r="E26">
            <v>2013</v>
          </cell>
        </row>
        <row r="27">
          <cell r="A27">
            <v>27</v>
          </cell>
          <cell r="B27" t="str">
            <v>ROZEL Guy</v>
          </cell>
          <cell r="C27" t="str">
            <v>BENICHOU Jérémy</v>
          </cell>
          <cell r="D27" t="str">
            <v>Traction</v>
          </cell>
          <cell r="E27">
            <v>1953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1</v>
          </cell>
          <cell r="B2">
            <v>9</v>
          </cell>
          <cell r="C2" t="str">
            <v>MAIGNE Philippe</v>
          </cell>
          <cell r="D2" t="str">
            <v>MAIGNE Carolle</v>
          </cell>
          <cell r="E2" t="str">
            <v>Morgan +4</v>
          </cell>
          <cell r="F2">
            <v>1.55</v>
          </cell>
          <cell r="G2">
            <v>359</v>
          </cell>
          <cell r="H2">
            <v>59</v>
          </cell>
          <cell r="I2">
            <v>4</v>
          </cell>
          <cell r="J2">
            <v>137</v>
          </cell>
          <cell r="K2">
            <v>40</v>
          </cell>
          <cell r="L2">
            <v>0</v>
          </cell>
          <cell r="M2">
            <v>559</v>
          </cell>
          <cell r="N2">
            <v>1158</v>
          </cell>
          <cell r="O2">
            <v>1794.9155010000002</v>
          </cell>
          <cell r="P2">
            <v>9</v>
          </cell>
        </row>
        <row r="3">
          <cell r="A3">
            <v>2</v>
          </cell>
          <cell r="B3">
            <v>25</v>
          </cell>
          <cell r="C3" t="str">
            <v>DELLA VEDOVA Jean</v>
          </cell>
          <cell r="D3" t="str">
            <v>ROSSI Jean</v>
          </cell>
          <cell r="E3" t="str">
            <v>Morgan</v>
          </cell>
          <cell r="F3">
            <v>1.47</v>
          </cell>
          <cell r="G3">
            <v>2400</v>
          </cell>
          <cell r="H3">
            <v>2400</v>
          </cell>
          <cell r="I3">
            <v>1500</v>
          </cell>
          <cell r="J3">
            <v>900</v>
          </cell>
          <cell r="K3">
            <v>480</v>
          </cell>
          <cell r="L3">
            <v>250</v>
          </cell>
          <cell r="M3">
            <v>958</v>
          </cell>
          <cell r="N3">
            <v>8888</v>
          </cell>
          <cell r="O3">
            <v>13065.374702000001</v>
          </cell>
          <cell r="P3">
            <v>25</v>
          </cell>
        </row>
        <row r="4">
          <cell r="A4">
            <v>3</v>
          </cell>
          <cell r="B4">
            <v>11</v>
          </cell>
          <cell r="C4" t="str">
            <v>MORIER Jean Louis</v>
          </cell>
          <cell r="D4" t="str">
            <v>HUAULT Alain</v>
          </cell>
          <cell r="E4" t="str">
            <v>Jaguar XK 140</v>
          </cell>
          <cell r="F4">
            <v>1.55</v>
          </cell>
          <cell r="G4">
            <v>357</v>
          </cell>
          <cell r="H4">
            <v>160</v>
          </cell>
          <cell r="I4">
            <v>366</v>
          </cell>
          <cell r="J4">
            <v>104</v>
          </cell>
          <cell r="K4">
            <v>60</v>
          </cell>
          <cell r="L4">
            <v>40</v>
          </cell>
          <cell r="M4">
            <v>307</v>
          </cell>
          <cell r="N4">
            <v>1394</v>
          </cell>
          <cell r="O4">
            <v>2160.7155030000004</v>
          </cell>
          <cell r="P4">
            <v>11</v>
          </cell>
        </row>
        <row r="5">
          <cell r="A5">
            <v>4</v>
          </cell>
          <cell r="B5">
            <v>23</v>
          </cell>
          <cell r="C5" t="str">
            <v>BROUZET Marine</v>
          </cell>
          <cell r="D5" t="str">
            <v>BEYTOUT Florence</v>
          </cell>
          <cell r="E5" t="str">
            <v>Triumph TR3</v>
          </cell>
          <cell r="F5">
            <v>1.5699999999999998</v>
          </cell>
          <cell r="G5">
            <v>441</v>
          </cell>
          <cell r="H5">
            <v>55</v>
          </cell>
          <cell r="I5">
            <v>138</v>
          </cell>
          <cell r="J5">
            <v>135</v>
          </cell>
          <cell r="K5">
            <v>610</v>
          </cell>
          <cell r="L5">
            <v>1200</v>
          </cell>
          <cell r="M5">
            <v>2400</v>
          </cell>
          <cell r="N5">
            <v>4979</v>
          </cell>
          <cell r="O5">
            <v>7817.045703999999</v>
          </cell>
          <cell r="P5">
            <v>23</v>
          </cell>
        </row>
        <row r="6">
          <cell r="A6">
            <v>5</v>
          </cell>
          <cell r="B6">
            <v>4</v>
          </cell>
          <cell r="C6" t="str">
            <v>BEYTOUT Frédéric</v>
          </cell>
          <cell r="D6" t="str">
            <v>CHIRON Patrick</v>
          </cell>
          <cell r="E6" t="str">
            <v>MG A</v>
          </cell>
          <cell r="F6">
            <v>1.5699999999999998</v>
          </cell>
          <cell r="G6">
            <v>181</v>
          </cell>
          <cell r="H6">
            <v>55</v>
          </cell>
          <cell r="I6">
            <v>171</v>
          </cell>
          <cell r="J6">
            <v>44</v>
          </cell>
          <cell r="K6">
            <v>0</v>
          </cell>
          <cell r="L6">
            <v>20</v>
          </cell>
          <cell r="M6">
            <v>216</v>
          </cell>
          <cell r="N6">
            <v>687</v>
          </cell>
          <cell r="O6">
            <v>1078.605705</v>
          </cell>
          <cell r="P6">
            <v>4</v>
          </cell>
        </row>
        <row r="7">
          <cell r="A7">
            <v>6</v>
          </cell>
          <cell r="B7">
            <v>10</v>
          </cell>
          <cell r="C7" t="str">
            <v>BELAUD Yves Marie</v>
          </cell>
          <cell r="D7">
            <v>0</v>
          </cell>
          <cell r="E7" t="str">
            <v>Triumph TR3</v>
          </cell>
          <cell r="F7">
            <v>1.5899999999999999</v>
          </cell>
          <cell r="G7">
            <v>299</v>
          </cell>
          <cell r="H7">
            <v>97</v>
          </cell>
          <cell r="I7">
            <v>4</v>
          </cell>
          <cell r="J7">
            <v>346</v>
          </cell>
          <cell r="K7">
            <v>0</v>
          </cell>
          <cell r="L7">
            <v>290</v>
          </cell>
          <cell r="M7">
            <v>141</v>
          </cell>
          <cell r="N7">
            <v>1177</v>
          </cell>
          <cell r="O7">
            <v>1871.445906</v>
          </cell>
          <cell r="P7">
            <v>10</v>
          </cell>
        </row>
        <row r="8">
          <cell r="A8">
            <v>7</v>
          </cell>
          <cell r="B8">
            <v>7</v>
          </cell>
          <cell r="C8" t="str">
            <v>GROS Philippe</v>
          </cell>
          <cell r="D8" t="str">
            <v>LERICHE Alice</v>
          </cell>
          <cell r="E8" t="str">
            <v>Austin Healey MKIII</v>
          </cell>
          <cell r="F8">
            <v>1.67</v>
          </cell>
          <cell r="G8">
            <v>3</v>
          </cell>
          <cell r="H8">
            <v>386</v>
          </cell>
          <cell r="I8">
            <v>142</v>
          </cell>
          <cell r="J8">
            <v>217</v>
          </cell>
          <cell r="K8">
            <v>10</v>
          </cell>
          <cell r="L8">
            <v>0</v>
          </cell>
          <cell r="M8">
            <v>53</v>
          </cell>
          <cell r="N8">
            <v>811</v>
          </cell>
          <cell r="O8">
            <v>1354.386707</v>
          </cell>
          <cell r="P8">
            <v>7</v>
          </cell>
        </row>
        <row r="9">
          <cell r="A9">
            <v>8</v>
          </cell>
          <cell r="B9">
            <v>14</v>
          </cell>
          <cell r="C9" t="str">
            <v>DE LA TOUANNE Christian</v>
          </cell>
          <cell r="D9" t="str">
            <v>REBOURS Sylvie</v>
          </cell>
          <cell r="E9" t="str">
            <v>Triumph TR3</v>
          </cell>
          <cell r="F9">
            <v>1.62</v>
          </cell>
          <cell r="G9">
            <v>501</v>
          </cell>
          <cell r="H9">
            <v>243</v>
          </cell>
          <cell r="I9">
            <v>42</v>
          </cell>
          <cell r="J9">
            <v>351</v>
          </cell>
          <cell r="K9">
            <v>160</v>
          </cell>
          <cell r="L9">
            <v>170</v>
          </cell>
          <cell r="M9">
            <v>50</v>
          </cell>
          <cell r="N9">
            <v>1517</v>
          </cell>
          <cell r="O9">
            <v>2457.556208</v>
          </cell>
          <cell r="P9">
            <v>14</v>
          </cell>
        </row>
        <row r="10">
          <cell r="A10">
            <v>9</v>
          </cell>
          <cell r="B10">
            <v>26</v>
          </cell>
          <cell r="C10" t="str">
            <v>PINCON Jordan</v>
          </cell>
          <cell r="D10" t="str">
            <v>PINCON Berthile</v>
          </cell>
          <cell r="E10" t="str">
            <v>Volswagen Coccinelle</v>
          </cell>
          <cell r="F10">
            <v>1.65</v>
          </cell>
          <cell r="G10">
            <v>1800</v>
          </cell>
          <cell r="H10">
            <v>2400</v>
          </cell>
          <cell r="I10">
            <v>1800</v>
          </cell>
          <cell r="J10">
            <v>1800</v>
          </cell>
          <cell r="K10">
            <v>1050</v>
          </cell>
          <cell r="L10">
            <v>1200</v>
          </cell>
          <cell r="M10">
            <v>2400</v>
          </cell>
          <cell r="N10">
            <v>12450</v>
          </cell>
          <cell r="O10">
            <v>20542.516509</v>
          </cell>
          <cell r="P10">
            <v>26</v>
          </cell>
        </row>
        <row r="11">
          <cell r="A11">
            <v>10</v>
          </cell>
          <cell r="B11">
            <v>15</v>
          </cell>
          <cell r="C11" t="str">
            <v>GARNIER Patrice</v>
          </cell>
          <cell r="D11" t="str">
            <v>DUBOUCHET Dominique</v>
          </cell>
          <cell r="E11" t="str">
            <v>Matra DJET JLS</v>
          </cell>
          <cell r="F11">
            <v>1.6600000000000001</v>
          </cell>
          <cell r="G11">
            <v>419</v>
          </cell>
          <cell r="H11">
            <v>186</v>
          </cell>
          <cell r="I11">
            <v>271</v>
          </cell>
          <cell r="J11">
            <v>201</v>
          </cell>
          <cell r="K11">
            <v>0</v>
          </cell>
          <cell r="L11">
            <v>120</v>
          </cell>
          <cell r="M11">
            <v>349</v>
          </cell>
          <cell r="N11">
            <v>1546</v>
          </cell>
          <cell r="O11">
            <v>2566.3766100000003</v>
          </cell>
          <cell r="P11">
            <v>15</v>
          </cell>
        </row>
        <row r="12">
          <cell r="A12">
            <v>11</v>
          </cell>
          <cell r="B12">
            <v>5</v>
          </cell>
          <cell r="C12" t="str">
            <v>PINEAU Philippe</v>
          </cell>
          <cell r="D12" t="str">
            <v>JEULAND Stéphane</v>
          </cell>
          <cell r="E12" t="str">
            <v>Chevrolet Camaro</v>
          </cell>
          <cell r="F12">
            <v>1.67</v>
          </cell>
          <cell r="G12">
            <v>51</v>
          </cell>
          <cell r="H12">
            <v>149</v>
          </cell>
          <cell r="I12">
            <v>40</v>
          </cell>
          <cell r="J12">
            <v>164</v>
          </cell>
          <cell r="K12">
            <v>60</v>
          </cell>
          <cell r="L12">
            <v>0</v>
          </cell>
          <cell r="M12">
            <v>199</v>
          </cell>
          <cell r="N12">
            <v>663</v>
          </cell>
          <cell r="O12">
            <v>1107.226711</v>
          </cell>
          <cell r="P12">
            <v>5</v>
          </cell>
        </row>
        <row r="13">
          <cell r="A13">
            <v>12</v>
          </cell>
          <cell r="B13">
            <v>2</v>
          </cell>
          <cell r="C13" t="str">
            <v>RESTELLINI Dominique</v>
          </cell>
          <cell r="D13" t="str">
            <v>TARRADE Patricia</v>
          </cell>
          <cell r="E13" t="str">
            <v>Peugeot 404 Coupé Inj</v>
          </cell>
          <cell r="F13">
            <v>1.67</v>
          </cell>
          <cell r="G13">
            <v>50</v>
          </cell>
          <cell r="H13">
            <v>54</v>
          </cell>
          <cell r="I13">
            <v>21</v>
          </cell>
          <cell r="J13">
            <v>14</v>
          </cell>
          <cell r="K13">
            <v>0</v>
          </cell>
          <cell r="L13">
            <v>150</v>
          </cell>
          <cell r="M13">
            <v>197</v>
          </cell>
          <cell r="N13">
            <v>486</v>
          </cell>
          <cell r="O13">
            <v>811.636712</v>
          </cell>
          <cell r="P13">
            <v>2</v>
          </cell>
        </row>
        <row r="14">
          <cell r="A14">
            <v>14</v>
          </cell>
          <cell r="B14">
            <v>16</v>
          </cell>
          <cell r="C14" t="str">
            <v>HOURTOULLE Jacques</v>
          </cell>
          <cell r="D14" t="str">
            <v>HOURTOULLE Patrick</v>
          </cell>
          <cell r="E14" t="str">
            <v>Volswagen Coccinelle</v>
          </cell>
          <cell r="F14">
            <v>1.71</v>
          </cell>
          <cell r="G14">
            <v>11</v>
          </cell>
          <cell r="H14">
            <v>600</v>
          </cell>
          <cell r="I14">
            <v>200</v>
          </cell>
          <cell r="J14">
            <v>19</v>
          </cell>
          <cell r="K14">
            <v>150</v>
          </cell>
          <cell r="L14">
            <v>20</v>
          </cell>
          <cell r="M14">
            <v>787</v>
          </cell>
          <cell r="N14">
            <v>1787</v>
          </cell>
          <cell r="O14">
            <v>3055.787114</v>
          </cell>
          <cell r="P14">
            <v>16</v>
          </cell>
        </row>
        <row r="15">
          <cell r="A15">
            <v>15</v>
          </cell>
          <cell r="B15">
            <v>19</v>
          </cell>
          <cell r="C15" t="str">
            <v>RATERO Hugo</v>
          </cell>
          <cell r="D15" t="str">
            <v>SERRES Pauline</v>
          </cell>
          <cell r="E15" t="str">
            <v>Chevrolet Corvette</v>
          </cell>
          <cell r="F15">
            <v>1.72</v>
          </cell>
          <cell r="G15">
            <v>327</v>
          </cell>
          <cell r="H15">
            <v>960</v>
          </cell>
          <cell r="I15">
            <v>473</v>
          </cell>
          <cell r="J15">
            <v>258</v>
          </cell>
          <cell r="K15">
            <v>210</v>
          </cell>
          <cell r="L15">
            <v>80</v>
          </cell>
          <cell r="M15">
            <v>387</v>
          </cell>
          <cell r="N15">
            <v>2695</v>
          </cell>
          <cell r="O15">
            <v>4635.4172149999995</v>
          </cell>
          <cell r="P15">
            <v>19</v>
          </cell>
        </row>
        <row r="16">
          <cell r="A16">
            <v>16</v>
          </cell>
          <cell r="B16">
            <v>21</v>
          </cell>
          <cell r="C16" t="str">
            <v>LAIR Christine</v>
          </cell>
          <cell r="D16" t="str">
            <v>HUAUME Chantal</v>
          </cell>
          <cell r="E16" t="str">
            <v>Peugeot 504 TI</v>
          </cell>
          <cell r="F16">
            <v>1.73</v>
          </cell>
          <cell r="G16">
            <v>1056</v>
          </cell>
          <cell r="H16">
            <v>355</v>
          </cell>
          <cell r="I16">
            <v>94</v>
          </cell>
          <cell r="J16">
            <v>600</v>
          </cell>
          <cell r="K16">
            <v>300</v>
          </cell>
          <cell r="L16">
            <v>150</v>
          </cell>
          <cell r="M16">
            <v>284</v>
          </cell>
          <cell r="N16">
            <v>2839</v>
          </cell>
          <cell r="O16">
            <v>4911.487316000001</v>
          </cell>
          <cell r="P16">
            <v>21</v>
          </cell>
        </row>
        <row r="17">
          <cell r="A17">
            <v>17</v>
          </cell>
          <cell r="B17">
            <v>6</v>
          </cell>
          <cell r="C17" t="str">
            <v>DUPRAZ Michel</v>
          </cell>
          <cell r="D17" t="str">
            <v>DUPRAZ Maryvonne</v>
          </cell>
          <cell r="E17" t="str">
            <v>Porsche 911 Carrera </v>
          </cell>
          <cell r="F17">
            <v>1.75</v>
          </cell>
          <cell r="G17">
            <v>164</v>
          </cell>
          <cell r="H17">
            <v>106</v>
          </cell>
          <cell r="I17">
            <v>112</v>
          </cell>
          <cell r="J17">
            <v>19</v>
          </cell>
          <cell r="K17">
            <v>0</v>
          </cell>
          <cell r="L17">
            <v>300</v>
          </cell>
          <cell r="M17">
            <v>59</v>
          </cell>
          <cell r="N17">
            <v>760</v>
          </cell>
          <cell r="O17">
            <v>1330.017517</v>
          </cell>
          <cell r="P17">
            <v>6</v>
          </cell>
        </row>
        <row r="18">
          <cell r="A18">
            <v>18</v>
          </cell>
          <cell r="B18">
            <v>13</v>
          </cell>
          <cell r="C18" t="str">
            <v>BARREAUD Emmanuel</v>
          </cell>
          <cell r="D18" t="str">
            <v>MAHE Anthony</v>
          </cell>
          <cell r="E18" t="str">
            <v>Austin Innocenti 1300S</v>
          </cell>
          <cell r="F18">
            <v>1.75</v>
          </cell>
          <cell r="G18">
            <v>179</v>
          </cell>
          <cell r="H18">
            <v>89</v>
          </cell>
          <cell r="I18">
            <v>69</v>
          </cell>
          <cell r="J18">
            <v>60</v>
          </cell>
          <cell r="K18">
            <v>120</v>
          </cell>
          <cell r="L18">
            <v>0</v>
          </cell>
          <cell r="M18">
            <v>831</v>
          </cell>
          <cell r="N18">
            <v>1348</v>
          </cell>
          <cell r="O18">
            <v>2359.017518</v>
          </cell>
          <cell r="P18">
            <v>13</v>
          </cell>
        </row>
        <row r="19">
          <cell r="A19">
            <v>19</v>
          </cell>
          <cell r="B19">
            <v>3</v>
          </cell>
          <cell r="C19" t="str">
            <v>PINCON Joël</v>
          </cell>
          <cell r="D19" t="str">
            <v>QUENNEC Aymeric</v>
          </cell>
          <cell r="E19" t="str">
            <v>Datsun 260Z</v>
          </cell>
          <cell r="F19">
            <v>1.75</v>
          </cell>
          <cell r="G19">
            <v>31</v>
          </cell>
          <cell r="H19">
            <v>233</v>
          </cell>
          <cell r="I19">
            <v>20</v>
          </cell>
          <cell r="J19">
            <v>17</v>
          </cell>
          <cell r="K19">
            <v>120</v>
          </cell>
          <cell r="L19">
            <v>0</v>
          </cell>
          <cell r="M19">
            <v>125</v>
          </cell>
          <cell r="N19">
            <v>546</v>
          </cell>
          <cell r="O19">
            <v>955.517519</v>
          </cell>
          <cell r="P19">
            <v>3</v>
          </cell>
        </row>
        <row r="20">
          <cell r="A20">
            <v>20</v>
          </cell>
          <cell r="B20">
            <v>12</v>
          </cell>
          <cell r="C20" t="str">
            <v>PIAT Jean Michel</v>
          </cell>
          <cell r="D20" t="str">
            <v>BOUVROT Sylvie</v>
          </cell>
          <cell r="E20" t="str">
            <v>Morgan Roadster V6</v>
          </cell>
          <cell r="F20">
            <v>1.76</v>
          </cell>
          <cell r="G20">
            <v>145</v>
          </cell>
          <cell r="H20">
            <v>143</v>
          </cell>
          <cell r="I20">
            <v>531</v>
          </cell>
          <cell r="J20">
            <v>173</v>
          </cell>
          <cell r="K20">
            <v>60</v>
          </cell>
          <cell r="L20">
            <v>150</v>
          </cell>
          <cell r="M20">
            <v>55</v>
          </cell>
          <cell r="N20">
            <v>1257</v>
          </cell>
          <cell r="O20">
            <v>2212.3376200000002</v>
          </cell>
          <cell r="P20">
            <v>12</v>
          </cell>
        </row>
        <row r="21">
          <cell r="A21">
            <v>21</v>
          </cell>
          <cell r="B21">
            <v>24</v>
          </cell>
          <cell r="C21" t="str">
            <v>DENIS Alain</v>
          </cell>
          <cell r="D21">
            <v>0</v>
          </cell>
          <cell r="E21" t="str">
            <v>Audi Quattro</v>
          </cell>
          <cell r="F21">
            <v>1.8199999999999998</v>
          </cell>
          <cell r="G21">
            <v>1158</v>
          </cell>
          <cell r="H21">
            <v>620</v>
          </cell>
          <cell r="I21">
            <v>870</v>
          </cell>
          <cell r="J21">
            <v>750</v>
          </cell>
          <cell r="K21">
            <v>410</v>
          </cell>
          <cell r="L21">
            <v>300</v>
          </cell>
          <cell r="M21">
            <v>776</v>
          </cell>
          <cell r="N21">
            <v>4884</v>
          </cell>
          <cell r="O21">
            <v>8888.898221</v>
          </cell>
          <cell r="P21">
            <v>24</v>
          </cell>
        </row>
        <row r="22">
          <cell r="A22">
            <v>22</v>
          </cell>
          <cell r="B22">
            <v>1</v>
          </cell>
          <cell r="C22" t="str">
            <v>RENOU Cyril</v>
          </cell>
          <cell r="D22" t="str">
            <v>BEHCZ Mattieu</v>
          </cell>
          <cell r="E22" t="str">
            <v>Renault Super 5 GT Turbo</v>
          </cell>
          <cell r="F22">
            <v>1.85</v>
          </cell>
          <cell r="G22">
            <v>46</v>
          </cell>
          <cell r="H22">
            <v>88</v>
          </cell>
          <cell r="I22">
            <v>85</v>
          </cell>
          <cell r="J22">
            <v>22</v>
          </cell>
          <cell r="K22">
            <v>10</v>
          </cell>
          <cell r="L22">
            <v>0</v>
          </cell>
          <cell r="M22">
            <v>44</v>
          </cell>
          <cell r="N22">
            <v>295</v>
          </cell>
          <cell r="O22">
            <v>545.768522</v>
          </cell>
          <cell r="P22">
            <v>1</v>
          </cell>
        </row>
        <row r="23">
          <cell r="A23">
            <v>23</v>
          </cell>
          <cell r="B23">
            <v>8</v>
          </cell>
          <cell r="C23" t="str">
            <v>LETOURNEAU Daniel</v>
          </cell>
          <cell r="D23" t="str">
            <v>CHEDANE Patrick</v>
          </cell>
          <cell r="E23" t="str">
            <v>Porsche 930</v>
          </cell>
          <cell r="F23">
            <v>1.87</v>
          </cell>
          <cell r="G23">
            <v>71</v>
          </cell>
          <cell r="H23">
            <v>92</v>
          </cell>
          <cell r="I23">
            <v>453</v>
          </cell>
          <cell r="J23">
            <v>10</v>
          </cell>
          <cell r="K23">
            <v>50</v>
          </cell>
          <cell r="L23">
            <v>0</v>
          </cell>
          <cell r="M23">
            <v>58</v>
          </cell>
          <cell r="N23">
            <v>734</v>
          </cell>
          <cell r="O23">
            <v>1372.5987230000003</v>
          </cell>
          <cell r="P23">
            <v>8</v>
          </cell>
        </row>
        <row r="24">
          <cell r="A24">
            <v>24</v>
          </cell>
          <cell r="B24">
            <v>17</v>
          </cell>
          <cell r="C24" t="str">
            <v>GUAIS Jean Luc</v>
          </cell>
          <cell r="D24" t="str">
            <v>BARAIS Henri</v>
          </cell>
          <cell r="E24" t="str">
            <v>Porsche 911</v>
          </cell>
          <cell r="F24">
            <v>1.92</v>
          </cell>
          <cell r="G24">
            <v>350</v>
          </cell>
          <cell r="H24">
            <v>132</v>
          </cell>
          <cell r="I24">
            <v>410</v>
          </cell>
          <cell r="J24">
            <v>380</v>
          </cell>
          <cell r="K24">
            <v>0</v>
          </cell>
          <cell r="L24">
            <v>10</v>
          </cell>
          <cell r="M24">
            <v>397</v>
          </cell>
          <cell r="N24">
            <v>1679</v>
          </cell>
          <cell r="O24">
            <v>3223.699224</v>
          </cell>
          <cell r="P24">
            <v>17</v>
          </cell>
        </row>
        <row r="25">
          <cell r="A25">
            <v>25</v>
          </cell>
          <cell r="B25">
            <v>18</v>
          </cell>
          <cell r="C25" t="str">
            <v>CAPLAN Elyane</v>
          </cell>
          <cell r="D25" t="str">
            <v>CAPLAN Didier</v>
          </cell>
          <cell r="E25" t="str">
            <v>BMW Z1</v>
          </cell>
          <cell r="F25">
            <v>1.9</v>
          </cell>
          <cell r="G25">
            <v>830</v>
          </cell>
          <cell r="H25">
            <v>451</v>
          </cell>
          <cell r="I25">
            <v>96</v>
          </cell>
          <cell r="J25">
            <v>108</v>
          </cell>
          <cell r="K25">
            <v>60</v>
          </cell>
          <cell r="L25">
            <v>150</v>
          </cell>
          <cell r="M25">
            <v>138</v>
          </cell>
          <cell r="N25">
            <v>1833</v>
          </cell>
          <cell r="O25">
            <v>3482.7190249999994</v>
          </cell>
          <cell r="P25">
            <v>18</v>
          </cell>
        </row>
        <row r="26">
          <cell r="A26">
            <v>26</v>
          </cell>
          <cell r="B26">
            <v>20</v>
          </cell>
          <cell r="C26" t="str">
            <v>RATERO Frédéric</v>
          </cell>
          <cell r="D26" t="str">
            <v>DENIS Isabelle</v>
          </cell>
          <cell r="E26" t="str">
            <v>Morgan +4</v>
          </cell>
          <cell r="F26">
            <v>2.13</v>
          </cell>
          <cell r="G26">
            <v>377</v>
          </cell>
          <cell r="H26">
            <v>339</v>
          </cell>
          <cell r="I26">
            <v>368</v>
          </cell>
          <cell r="J26">
            <v>600</v>
          </cell>
          <cell r="K26">
            <v>220</v>
          </cell>
          <cell r="L26">
            <v>0</v>
          </cell>
          <cell r="M26">
            <v>354</v>
          </cell>
          <cell r="N26">
            <v>2258</v>
          </cell>
          <cell r="O26">
            <v>4809.561326</v>
          </cell>
          <cell r="P26">
            <v>20</v>
          </cell>
        </row>
        <row r="27">
          <cell r="A27">
            <v>27</v>
          </cell>
          <cell r="B27">
            <v>22</v>
          </cell>
          <cell r="C27" t="str">
            <v>ROZEL Guy</v>
          </cell>
          <cell r="D27" t="str">
            <v>BENICHOU Jérémy</v>
          </cell>
          <cell r="E27" t="str">
            <v>Traction</v>
          </cell>
          <cell r="F27">
            <v>1.53</v>
          </cell>
          <cell r="G27">
            <v>367</v>
          </cell>
          <cell r="H27">
            <v>189</v>
          </cell>
          <cell r="I27">
            <v>55</v>
          </cell>
          <cell r="J27">
            <v>437</v>
          </cell>
          <cell r="K27">
            <v>10</v>
          </cell>
          <cell r="L27">
            <v>1200</v>
          </cell>
          <cell r="M27">
            <v>2400</v>
          </cell>
          <cell r="N27">
            <v>4658</v>
          </cell>
          <cell r="O27">
            <v>7126.755327</v>
          </cell>
          <cell r="P27">
            <v>22</v>
          </cell>
        </row>
      </sheetData>
      <sheetData sheetId="11"/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4" sqref="A4:C38"/>
    </sheetView>
  </sheetViews>
  <sheetFormatPr defaultColWidth="11.421875" defaultRowHeight="12.75"/>
  <cols>
    <col min="1" max="1" width="26.8515625" style="0" customWidth="1"/>
    <col min="2" max="2" width="10.5742187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2"/>
      <c r="B3" s="2"/>
    </row>
    <row r="4" spans="1:3" ht="12.75">
      <c r="A4" s="2"/>
      <c r="B4" s="2"/>
      <c r="C4" s="3"/>
    </row>
    <row r="5" spans="1:3" ht="12.75">
      <c r="A5" s="2"/>
      <c r="B5" s="2"/>
      <c r="C5" s="3"/>
    </row>
    <row r="6" spans="1:3" ht="12.75">
      <c r="A6" s="2"/>
      <c r="B6" s="2"/>
      <c r="C6" s="3"/>
    </row>
    <row r="7" spans="1:3" ht="12.75">
      <c r="A7" s="3"/>
      <c r="B7" s="3"/>
      <c r="C7" s="3"/>
    </row>
    <row r="8" spans="1:3" ht="12.75">
      <c r="A8" s="3"/>
      <c r="B8" s="3"/>
      <c r="C8" s="3"/>
    </row>
    <row r="9" spans="1:3" ht="12.75">
      <c r="A9" s="26"/>
      <c r="B9" s="26"/>
      <c r="C9" s="3"/>
    </row>
    <row r="10" spans="1:3" ht="12.75">
      <c r="A10" s="3"/>
      <c r="B10" s="7"/>
      <c r="C10" s="3"/>
    </row>
    <row r="11" spans="1:3" ht="12.75">
      <c r="A11" s="3"/>
      <c r="B11" s="3"/>
      <c r="C11" s="3"/>
    </row>
    <row r="12" spans="1:3" ht="12.75">
      <c r="A12" s="3"/>
      <c r="B12" s="8"/>
      <c r="C12" s="3"/>
    </row>
    <row r="13" spans="1:3" ht="12.75">
      <c r="A13" s="3"/>
      <c r="B13" s="8"/>
      <c r="C13" s="3"/>
    </row>
    <row r="14" spans="1:3" ht="12.75">
      <c r="A14" s="3"/>
      <c r="B14" s="8"/>
      <c r="C14" s="3"/>
    </row>
    <row r="15" spans="1:3" ht="12.75">
      <c r="A15" s="3"/>
      <c r="B15" s="8"/>
      <c r="C15" s="3"/>
    </row>
    <row r="16" spans="1:3" ht="12.75">
      <c r="A16" s="3"/>
      <c r="B16" s="8"/>
      <c r="C16" s="3"/>
    </row>
    <row r="17" spans="1:5" ht="12.75">
      <c r="A17" s="3"/>
      <c r="B17" s="8"/>
      <c r="C17" s="3"/>
      <c r="E17" s="4"/>
    </row>
    <row r="18" spans="1:3" ht="12.75">
      <c r="A18" s="3"/>
      <c r="B18" s="8"/>
      <c r="C18" s="3"/>
    </row>
    <row r="19" spans="1:3" ht="12.75">
      <c r="A19" s="5"/>
      <c r="B19" s="8"/>
      <c r="C19" s="3"/>
    </row>
    <row r="20" spans="1:4" ht="12.75">
      <c r="A20" s="3"/>
      <c r="B20" s="8"/>
      <c r="C20" s="3"/>
      <c r="D20" s="4"/>
    </row>
    <row r="21" spans="1:3" ht="12.75">
      <c r="A21" s="3"/>
      <c r="B21" s="8"/>
      <c r="C21" s="3"/>
    </row>
    <row r="22" spans="1:3" ht="12.75">
      <c r="A22" s="3"/>
      <c r="B22" s="8"/>
      <c r="C22" s="3"/>
    </row>
    <row r="23" spans="1:6" ht="12.75">
      <c r="A23" s="3"/>
      <c r="B23" s="8"/>
      <c r="C23" s="3"/>
      <c r="F23" s="4"/>
    </row>
    <row r="24" spans="1:3" ht="12.75">
      <c r="A24" s="3"/>
      <c r="B24" s="9"/>
      <c r="C24" s="3"/>
    </row>
    <row r="25" spans="1:3" ht="12.75">
      <c r="A25" s="3"/>
      <c r="B25" s="9"/>
      <c r="C25" s="3"/>
    </row>
    <row r="26" spans="1:3" ht="12.75">
      <c r="A26" s="3"/>
      <c r="B26" s="9"/>
      <c r="C26" s="3"/>
    </row>
    <row r="27" spans="1:3" ht="12.75">
      <c r="A27" s="3"/>
      <c r="B27" s="9"/>
      <c r="C27" s="3"/>
    </row>
    <row r="28" spans="1:3" ht="12.75">
      <c r="A28" s="5"/>
      <c r="B28" s="9"/>
      <c r="C28" s="3"/>
    </row>
    <row r="29" spans="1:3" ht="12.75">
      <c r="A29" s="3"/>
      <c r="B29" s="9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10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6" spans="1:3" ht="12.75">
      <c r="A36" s="3"/>
      <c r="B36" s="3"/>
      <c r="C36" s="3"/>
    </row>
    <row r="37" spans="1:3" ht="12.75">
      <c r="A37" s="3"/>
      <c r="B37" s="3"/>
      <c r="C37" s="3"/>
    </row>
    <row r="38" spans="1:3" ht="12.75">
      <c r="A38" s="3"/>
      <c r="B38" s="9"/>
      <c r="C38" s="3"/>
    </row>
    <row r="39" ht="12.75">
      <c r="B39" s="4"/>
    </row>
    <row r="40" ht="12.75">
      <c r="B40" s="4"/>
    </row>
    <row r="41" ht="12.75">
      <c r="B41" s="1"/>
    </row>
    <row r="42" spans="1:2" ht="12.75">
      <c r="A42" s="6"/>
      <c r="B42" s="4"/>
    </row>
  </sheetData>
  <sheetProtection selectLockedCells="1" selectUnlockedCells="1"/>
  <mergeCells count="1">
    <mergeCell ref="A9:B9"/>
  </mergeCells>
  <printOptions/>
  <pageMargins left="0.19652777777777777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30"/>
  <sheetViews>
    <sheetView tabSelected="1" workbookViewId="0" topLeftCell="A4">
      <selection activeCell="A4" sqref="A4:H30"/>
    </sheetView>
  </sheetViews>
  <sheetFormatPr defaultColWidth="11.421875" defaultRowHeight="12.75"/>
  <cols>
    <col min="1" max="1" width="6.57421875" style="0" customWidth="1"/>
    <col min="2" max="2" width="8.28125" style="0" customWidth="1"/>
    <col min="3" max="3" width="22.28125" style="0" customWidth="1"/>
    <col min="4" max="4" width="21.57421875" style="0" customWidth="1"/>
    <col min="5" max="5" width="22.421875" style="0" customWidth="1"/>
    <col min="6" max="6" width="8.28125" style="0" customWidth="1"/>
    <col min="8" max="8" width="15.421875" style="0" customWidth="1"/>
  </cols>
  <sheetData>
    <row r="3" ht="13.5" thickBot="1"/>
    <row r="4" spans="1:8" ht="13.5" thickBot="1">
      <c r="A4" s="11" t="s">
        <v>0</v>
      </c>
      <c r="B4" s="12" t="s">
        <v>1</v>
      </c>
      <c r="C4" s="13" t="s">
        <v>2</v>
      </c>
      <c r="D4" s="13" t="s">
        <v>3</v>
      </c>
      <c r="E4" s="13" t="s">
        <v>4</v>
      </c>
      <c r="F4" s="14" t="s">
        <v>5</v>
      </c>
      <c r="G4" s="11" t="s">
        <v>6</v>
      </c>
      <c r="H4" s="15" t="s">
        <v>7</v>
      </c>
    </row>
    <row r="5" spans="1:8" ht="12.75">
      <c r="A5" s="16">
        <v>1</v>
      </c>
      <c r="B5" s="17">
        <f>INDEX('[1]Résultat final'!$A$2:$A$84,MATCH(A5,'[1]Résultat final'!$P$2:$P$84,0))</f>
        <v>22</v>
      </c>
      <c r="C5" s="18" t="str">
        <f>VLOOKUP($B5,'[1]Participants'!$A$2:$E$79,2)</f>
        <v>RENOU Cyril</v>
      </c>
      <c r="D5" s="18" t="str">
        <f>VLOOKUP($B5,'[1]Participants'!$A$2:$E$79,3)</f>
        <v>BEHCZ Mattieu</v>
      </c>
      <c r="E5" s="18" t="str">
        <f>VLOOKUP($B5,'[1]Participants'!$A$2:$E$79,4)</f>
        <v>Renault Super 5 GT Turbo</v>
      </c>
      <c r="F5" s="18">
        <f>VLOOKUP($B5,'[1]Participants'!$A$2:$E$79,5)</f>
        <v>1985</v>
      </c>
      <c r="G5" s="19">
        <f>VLOOKUP($B5,'[1]Résultat final'!$A$2:$P$79,14)</f>
        <v>295</v>
      </c>
      <c r="H5" s="20">
        <f>VLOOKUP($B5,'[1]Résultat final'!$A$2:$P$79,15)</f>
        <v>545.768522</v>
      </c>
    </row>
    <row r="6" spans="1:8" ht="12.75">
      <c r="A6" s="21">
        <v>2</v>
      </c>
      <c r="B6" s="22">
        <f>INDEX('[1]Résultat final'!$A$2:$A$84,MATCH(A6,'[1]Résultat final'!$P$2:$P$84,0))</f>
        <v>12</v>
      </c>
      <c r="C6" s="23" t="str">
        <f>VLOOKUP($B6,'[1]Participants'!$A$2:$E$79,2)</f>
        <v>RESTELLINI Dominique</v>
      </c>
      <c r="D6" s="23" t="str">
        <f>VLOOKUP($B6,'[1]Participants'!$A$2:$E$79,3)</f>
        <v>TARRADE Patricia</v>
      </c>
      <c r="E6" s="23" t="str">
        <f>VLOOKUP($B6,'[1]Participants'!$A$2:$E$79,4)</f>
        <v>Peugeot 404 Coupé Inj</v>
      </c>
      <c r="F6" s="23">
        <f>VLOOKUP($B6,'[1]Participants'!$A$2:$E$79,5)</f>
        <v>1967</v>
      </c>
      <c r="G6" s="24">
        <f>VLOOKUP($B6,'[1]Résultat final'!$A$2:$P$79,14)</f>
        <v>486</v>
      </c>
      <c r="H6" s="25">
        <f>VLOOKUP($B6,'[1]Résultat final'!$A$2:$P$79,15)</f>
        <v>811.636712</v>
      </c>
    </row>
    <row r="7" spans="1:8" ht="12.75">
      <c r="A7" s="21">
        <v>3</v>
      </c>
      <c r="B7" s="22">
        <f>INDEX('[1]Résultat final'!$A$2:$A$84,MATCH(A7,'[1]Résultat final'!$P$2:$P$84,0))</f>
        <v>19</v>
      </c>
      <c r="C7" s="23" t="str">
        <f>VLOOKUP($B7,'[1]Participants'!$A$2:$E$79,2)</f>
        <v>PINCON Joël</v>
      </c>
      <c r="D7" s="23" t="str">
        <f>VLOOKUP($B7,'[1]Participants'!$A$2:$E$79,3)</f>
        <v>QUENNEC Aymeric</v>
      </c>
      <c r="E7" s="23" t="str">
        <f>VLOOKUP($B7,'[1]Participants'!$A$2:$E$79,4)</f>
        <v>Datsun 260Z</v>
      </c>
      <c r="F7" s="23">
        <f>VLOOKUP($B7,'[1]Participants'!$A$2:$E$79,5)</f>
        <v>1975</v>
      </c>
      <c r="G7" s="24">
        <f>VLOOKUP($B7,'[1]Résultat final'!$A$2:$P$79,14)</f>
        <v>546</v>
      </c>
      <c r="H7" s="25">
        <f>VLOOKUP($B7,'[1]Résultat final'!$A$2:$P$79,15)</f>
        <v>955.517519</v>
      </c>
    </row>
    <row r="8" spans="1:8" ht="12.75">
      <c r="A8" s="21">
        <v>4</v>
      </c>
      <c r="B8" s="22">
        <f>INDEX('[1]Résultat final'!$A$2:$A$84,MATCH(A8,'[1]Résultat final'!$P$2:$P$84,0))</f>
        <v>5</v>
      </c>
      <c r="C8" s="23" t="str">
        <f>VLOOKUP($B8,'[1]Participants'!$A$2:$E$79,2)</f>
        <v>BEYTOUT Frédéric</v>
      </c>
      <c r="D8" s="23" t="str">
        <f>VLOOKUP($B8,'[1]Participants'!$A$2:$E$79,3)</f>
        <v>CHIRON Patrick</v>
      </c>
      <c r="E8" s="23" t="str">
        <f>VLOOKUP($B8,'[1]Participants'!$A$2:$E$79,4)</f>
        <v>MG A</v>
      </c>
      <c r="F8" s="23">
        <f>VLOOKUP($B8,'[1]Participants'!$A$2:$E$79,5)</f>
        <v>1957</v>
      </c>
      <c r="G8" s="24">
        <f>VLOOKUP($B8,'[1]Résultat final'!$A$2:$P$79,14)</f>
        <v>687</v>
      </c>
      <c r="H8" s="25">
        <f>VLOOKUP($B8,'[1]Résultat final'!$A$2:$P$79,15)</f>
        <v>1078.605705</v>
      </c>
    </row>
    <row r="9" spans="1:8" ht="12.75">
      <c r="A9" s="21">
        <v>5</v>
      </c>
      <c r="B9" s="22">
        <f>INDEX('[1]Résultat final'!$A$2:$A$84,MATCH(A9,'[1]Résultat final'!$P$2:$P$84,0))</f>
        <v>11</v>
      </c>
      <c r="C9" s="23" t="str">
        <f>VLOOKUP($B9,'[1]Participants'!$A$2:$E$79,2)</f>
        <v>PINEAU Philippe</v>
      </c>
      <c r="D9" s="23" t="str">
        <f>VLOOKUP($B9,'[1]Participants'!$A$2:$E$79,3)</f>
        <v>JEULAND Stéphane</v>
      </c>
      <c r="E9" s="23" t="str">
        <f>VLOOKUP($B9,'[1]Participants'!$A$2:$E$79,4)</f>
        <v>Chevrolet Camaro</v>
      </c>
      <c r="F9" s="23">
        <f>VLOOKUP($B9,'[1]Participants'!$A$2:$E$79,5)</f>
        <v>1967</v>
      </c>
      <c r="G9" s="24">
        <f>VLOOKUP($B9,'[1]Résultat final'!$A$2:$P$79,14)</f>
        <v>663</v>
      </c>
      <c r="H9" s="25">
        <f>VLOOKUP($B9,'[1]Résultat final'!$A$2:$P$79,15)</f>
        <v>1107.226711</v>
      </c>
    </row>
    <row r="10" spans="1:8" ht="12.75">
      <c r="A10" s="21">
        <v>6</v>
      </c>
      <c r="B10" s="22">
        <f>INDEX('[1]Résultat final'!$A$2:$A$84,MATCH(A10,'[1]Résultat final'!$P$2:$P$84,0))</f>
        <v>17</v>
      </c>
      <c r="C10" s="23" t="str">
        <f>VLOOKUP($B10,'[1]Participants'!$A$2:$E$79,2)</f>
        <v>DUPRAZ Michel</v>
      </c>
      <c r="D10" s="23" t="str">
        <f>VLOOKUP($B10,'[1]Participants'!$A$2:$E$79,3)</f>
        <v>DUPRAZ Maryvonne</v>
      </c>
      <c r="E10" s="23" t="str">
        <f>VLOOKUP($B10,'[1]Participants'!$A$2:$E$79,4)</f>
        <v xml:space="preserve">Porsche 911 Carrera </v>
      </c>
      <c r="F10" s="23">
        <f>VLOOKUP($B10,'[1]Participants'!$A$2:$E$79,5)</f>
        <v>1975</v>
      </c>
      <c r="G10" s="24">
        <f>VLOOKUP($B10,'[1]Résultat final'!$A$2:$P$79,14)</f>
        <v>760</v>
      </c>
      <c r="H10" s="25">
        <f>VLOOKUP($B10,'[1]Résultat final'!$A$2:$P$79,15)</f>
        <v>1330.017517</v>
      </c>
    </row>
    <row r="11" spans="1:8" ht="12.75">
      <c r="A11" s="21">
        <v>7</v>
      </c>
      <c r="B11" s="22">
        <f>INDEX('[1]Résultat final'!$A$2:$A$84,MATCH(A11,'[1]Résultat final'!$P$2:$P$84,0))</f>
        <v>7</v>
      </c>
      <c r="C11" s="23" t="str">
        <f>VLOOKUP($B11,'[1]Participants'!$A$2:$E$79,2)</f>
        <v>GROS Philippe</v>
      </c>
      <c r="D11" s="23" t="str">
        <f>VLOOKUP($B11,'[1]Participants'!$A$2:$E$79,3)</f>
        <v>LERICHE Alice</v>
      </c>
      <c r="E11" s="23" t="str">
        <f>VLOOKUP($B11,'[1]Participants'!$A$2:$E$79,4)</f>
        <v>Austin Healey MKIII</v>
      </c>
      <c r="F11" s="23">
        <f>VLOOKUP($B11,'[1]Participants'!$A$2:$E$79,5)</f>
        <v>1967</v>
      </c>
      <c r="G11" s="24">
        <f>VLOOKUP($B11,'[1]Résultat final'!$A$2:$P$79,14)</f>
        <v>811</v>
      </c>
      <c r="H11" s="25">
        <f>VLOOKUP($B11,'[1]Résultat final'!$A$2:$P$79,15)</f>
        <v>1354.386707</v>
      </c>
    </row>
    <row r="12" spans="1:8" ht="12.75">
      <c r="A12" s="21">
        <v>8</v>
      </c>
      <c r="B12" s="22">
        <f>INDEX('[1]Résultat final'!$A$2:$A$84,MATCH(A12,'[1]Résultat final'!$P$2:$P$84,0))</f>
        <v>23</v>
      </c>
      <c r="C12" s="23" t="str">
        <f>VLOOKUP($B12,'[1]Participants'!$A$2:$E$79,2)</f>
        <v>LETOURNEAU Daniel</v>
      </c>
      <c r="D12" s="23" t="str">
        <f>VLOOKUP($B12,'[1]Participants'!$A$2:$E$79,3)</f>
        <v>CHEDANE Patrick</v>
      </c>
      <c r="E12" s="23" t="str">
        <f>VLOOKUP($B12,'[1]Participants'!$A$2:$E$79,4)</f>
        <v>Porsche 930</v>
      </c>
      <c r="F12" s="23">
        <f>VLOOKUP($B12,'[1]Participants'!$A$2:$E$79,5)</f>
        <v>1987</v>
      </c>
      <c r="G12" s="24">
        <f>VLOOKUP($B12,'[1]Résultat final'!$A$2:$P$79,14)</f>
        <v>734</v>
      </c>
      <c r="H12" s="25">
        <f>VLOOKUP($B12,'[1]Résultat final'!$A$2:$P$79,15)</f>
        <v>1372.5987230000003</v>
      </c>
    </row>
    <row r="13" spans="1:8" ht="12.75">
      <c r="A13" s="21">
        <v>9</v>
      </c>
      <c r="B13" s="22">
        <f>INDEX('[1]Résultat final'!$A$2:$A$84,MATCH(A13,'[1]Résultat final'!$P$2:$P$84,0))</f>
        <v>1</v>
      </c>
      <c r="C13" s="23" t="str">
        <f>VLOOKUP($B13,'[1]Participants'!$A$2:$E$79,2)</f>
        <v>MAIGNE Philippe</v>
      </c>
      <c r="D13" s="23" t="str">
        <f>VLOOKUP($B13,'[1]Participants'!$A$2:$E$79,3)</f>
        <v>MAIGNE Carolle</v>
      </c>
      <c r="E13" s="23" t="str">
        <f>VLOOKUP($B13,'[1]Participants'!$A$2:$E$79,4)</f>
        <v>Morgan +4</v>
      </c>
      <c r="F13" s="23">
        <f>VLOOKUP($B13,'[1]Participants'!$A$2:$E$79,5)</f>
        <v>1955</v>
      </c>
      <c r="G13" s="24">
        <f>VLOOKUP($B13,'[1]Résultat final'!$A$2:$P$79,14)</f>
        <v>1158</v>
      </c>
      <c r="H13" s="25">
        <f>VLOOKUP($B13,'[1]Résultat final'!$A$2:$P$79,15)</f>
        <v>1794.9155010000002</v>
      </c>
    </row>
    <row r="14" spans="1:8" ht="12.75">
      <c r="A14" s="21">
        <v>10</v>
      </c>
      <c r="B14" s="22">
        <f>INDEX('[1]Résultat final'!$A$2:$A$84,MATCH(A14,'[1]Résultat final'!$P$2:$P$84,0))</f>
        <v>6</v>
      </c>
      <c r="C14" s="23" t="str">
        <f>VLOOKUP($B14,'[1]Participants'!$A$2:$E$79,2)</f>
        <v>BELAUD Yves Marie</v>
      </c>
      <c r="D14" s="23">
        <f>VLOOKUP($B14,'[1]Participants'!$A$2:$E$79,3)</f>
        <v>0</v>
      </c>
      <c r="E14" s="23" t="str">
        <f>VLOOKUP($B14,'[1]Participants'!$A$2:$E$79,4)</f>
        <v>Triumph TR3</v>
      </c>
      <c r="F14" s="23">
        <f>VLOOKUP($B14,'[1]Participants'!$A$2:$E$79,5)</f>
        <v>1959</v>
      </c>
      <c r="G14" s="24">
        <f>VLOOKUP($B14,'[1]Résultat final'!$A$2:$P$79,14)</f>
        <v>1177</v>
      </c>
      <c r="H14" s="25">
        <f>VLOOKUP($B14,'[1]Résultat final'!$A$2:$P$79,15)</f>
        <v>1871.445906</v>
      </c>
    </row>
    <row r="15" spans="1:8" ht="12.75">
      <c r="A15" s="21">
        <v>11</v>
      </c>
      <c r="B15" s="22">
        <f>INDEX('[1]Résultat final'!$A$2:$A$84,MATCH(A15,'[1]Résultat final'!$P$2:$P$84,0))</f>
        <v>3</v>
      </c>
      <c r="C15" s="23" t="str">
        <f>VLOOKUP($B15,'[1]Participants'!$A$2:$E$79,2)</f>
        <v>MORIER Jean Louis</v>
      </c>
      <c r="D15" s="23" t="str">
        <f>VLOOKUP($B15,'[1]Participants'!$A$2:$E$79,3)</f>
        <v>HUAULT Alain</v>
      </c>
      <c r="E15" s="23" t="str">
        <f>VLOOKUP($B15,'[1]Participants'!$A$2:$E$79,4)</f>
        <v>Jaguar XK 140</v>
      </c>
      <c r="F15" s="23">
        <f>VLOOKUP($B15,'[1]Participants'!$A$2:$E$79,5)</f>
        <v>1955</v>
      </c>
      <c r="G15" s="24">
        <f>VLOOKUP($B15,'[1]Résultat final'!$A$2:$P$79,14)</f>
        <v>1394</v>
      </c>
      <c r="H15" s="25">
        <f>VLOOKUP($B15,'[1]Résultat final'!$A$2:$P$79,15)</f>
        <v>2160.7155030000004</v>
      </c>
    </row>
    <row r="16" spans="1:8" ht="12.75">
      <c r="A16" s="21">
        <v>12</v>
      </c>
      <c r="B16" s="22">
        <f>INDEX('[1]Résultat final'!$A$2:$A$84,MATCH(A16,'[1]Résultat final'!$P$2:$P$84,0))</f>
        <v>20</v>
      </c>
      <c r="C16" s="23" t="str">
        <f>VLOOKUP($B16,'[1]Participants'!$A$2:$E$79,2)</f>
        <v>PIAT Jean Michel</v>
      </c>
      <c r="D16" s="23" t="str">
        <f>VLOOKUP($B16,'[1]Participants'!$A$2:$E$79,3)</f>
        <v>BOUVROT Sylvie</v>
      </c>
      <c r="E16" s="23" t="str">
        <f>VLOOKUP($B16,'[1]Participants'!$A$2:$E$79,4)</f>
        <v>Morgan Roadster V6</v>
      </c>
      <c r="F16" s="23">
        <f>VLOOKUP($B16,'[1]Participants'!$A$2:$E$79,5)</f>
        <v>1976</v>
      </c>
      <c r="G16" s="24">
        <f>VLOOKUP($B16,'[1]Résultat final'!$A$2:$P$79,14)</f>
        <v>1257</v>
      </c>
      <c r="H16" s="25">
        <f>VLOOKUP($B16,'[1]Résultat final'!$A$2:$P$79,15)</f>
        <v>2212.3376200000002</v>
      </c>
    </row>
    <row r="17" spans="1:8" ht="12.75">
      <c r="A17" s="21">
        <v>13</v>
      </c>
      <c r="B17" s="22">
        <f>INDEX('[1]Résultat final'!$A$2:$A$84,MATCH(A17,'[1]Résultat final'!$P$2:$P$84,0))</f>
        <v>18</v>
      </c>
      <c r="C17" s="23" t="str">
        <f>VLOOKUP($B17,'[1]Participants'!$A$2:$E$79,2)</f>
        <v>BARREAUD Emmanuel</v>
      </c>
      <c r="D17" s="23" t="str">
        <f>VLOOKUP($B17,'[1]Participants'!$A$2:$E$79,3)</f>
        <v>MAHE Anthony</v>
      </c>
      <c r="E17" s="23" t="str">
        <f>VLOOKUP($B17,'[1]Participants'!$A$2:$E$79,4)</f>
        <v>Austin Innocenti 1300S</v>
      </c>
      <c r="F17" s="23">
        <f>VLOOKUP($B17,'[1]Participants'!$A$2:$E$79,5)</f>
        <v>1975</v>
      </c>
      <c r="G17" s="24">
        <f>VLOOKUP($B17,'[1]Résultat final'!$A$2:$P$79,14)</f>
        <v>1348</v>
      </c>
      <c r="H17" s="25">
        <f>VLOOKUP($B17,'[1]Résultat final'!$A$2:$P$79,15)</f>
        <v>2359.017518</v>
      </c>
    </row>
    <row r="18" spans="1:8" ht="12.75">
      <c r="A18" s="21">
        <v>14</v>
      </c>
      <c r="B18" s="22">
        <f>INDEX('[1]Résultat final'!$A$2:$A$84,MATCH(A18,'[1]Résultat final'!$P$2:$P$84,0))</f>
        <v>8</v>
      </c>
      <c r="C18" s="23" t="str">
        <f>VLOOKUP($B18,'[1]Participants'!$A$2:$E$79,2)</f>
        <v>DE LA TOUANNE Christian</v>
      </c>
      <c r="D18" s="23" t="str">
        <f>VLOOKUP($B18,'[1]Participants'!$A$2:$E$79,3)</f>
        <v>REBOURS Sylvie</v>
      </c>
      <c r="E18" s="23" t="str">
        <f>VLOOKUP($B18,'[1]Participants'!$A$2:$E$79,4)</f>
        <v>Triumph TR3</v>
      </c>
      <c r="F18" s="23">
        <f>VLOOKUP($B18,'[1]Participants'!$A$2:$E$79,5)</f>
        <v>1962</v>
      </c>
      <c r="G18" s="24">
        <f>VLOOKUP($B18,'[1]Résultat final'!$A$2:$P$79,14)</f>
        <v>1517</v>
      </c>
      <c r="H18" s="25">
        <f>VLOOKUP($B18,'[1]Résultat final'!$A$2:$P$79,15)</f>
        <v>2457.556208</v>
      </c>
    </row>
    <row r="19" spans="1:8" ht="12.75">
      <c r="A19" s="21">
        <v>15</v>
      </c>
      <c r="B19" s="22">
        <f>INDEX('[1]Résultat final'!$A$2:$A$84,MATCH(A19,'[1]Résultat final'!$P$2:$P$84,0))</f>
        <v>10</v>
      </c>
      <c r="C19" s="23" t="str">
        <f>VLOOKUP($B19,'[1]Participants'!$A$2:$E$79,2)</f>
        <v>GARNIER Patrice</v>
      </c>
      <c r="D19" s="23" t="str">
        <f>VLOOKUP($B19,'[1]Participants'!$A$2:$E$79,3)</f>
        <v>DUBOUCHET Dominique</v>
      </c>
      <c r="E19" s="23" t="str">
        <f>VLOOKUP($B19,'[1]Participants'!$A$2:$E$79,4)</f>
        <v>Matra DJET JLS</v>
      </c>
      <c r="F19" s="23">
        <f>VLOOKUP($B19,'[1]Participants'!$A$2:$E$79,5)</f>
        <v>1966</v>
      </c>
      <c r="G19" s="24">
        <f>VLOOKUP($B19,'[1]Résultat final'!$A$2:$P$79,14)</f>
        <v>1546</v>
      </c>
      <c r="H19" s="25">
        <f>VLOOKUP($B19,'[1]Résultat final'!$A$2:$P$79,15)</f>
        <v>2566.3766100000003</v>
      </c>
    </row>
    <row r="20" spans="1:8" ht="12.75">
      <c r="A20" s="21">
        <v>16</v>
      </c>
      <c r="B20" s="22">
        <f>INDEX('[1]Résultat final'!$A$2:$A$84,MATCH(A20,'[1]Résultat final'!$P$2:$P$84,0))</f>
        <v>14</v>
      </c>
      <c r="C20" s="23" t="str">
        <f>VLOOKUP($B20,'[1]Participants'!$A$2:$E$79,2)</f>
        <v>HOURTOULLE Jacques</v>
      </c>
      <c r="D20" s="23" t="str">
        <f>VLOOKUP($B20,'[1]Participants'!$A$2:$E$79,3)</f>
        <v>HOURTOULLE Patrick</v>
      </c>
      <c r="E20" s="23" t="str">
        <f>VLOOKUP($B20,'[1]Participants'!$A$2:$E$79,4)</f>
        <v>Volswagen Coccinelle</v>
      </c>
      <c r="F20" s="23">
        <f>VLOOKUP($B20,'[1]Participants'!$A$2:$E$79,5)</f>
        <v>1971</v>
      </c>
      <c r="G20" s="24">
        <f>VLOOKUP($B20,'[1]Résultat final'!$A$2:$P$79,14)</f>
        <v>1787</v>
      </c>
      <c r="H20" s="25">
        <f>VLOOKUP($B20,'[1]Résultat final'!$A$2:$P$79,15)</f>
        <v>3055.787114</v>
      </c>
    </row>
    <row r="21" spans="1:8" ht="12.75">
      <c r="A21" s="21">
        <v>17</v>
      </c>
      <c r="B21" s="22">
        <f>INDEX('[1]Résultat final'!$A$2:$A$84,MATCH(A21,'[1]Résultat final'!$P$2:$P$84,0))</f>
        <v>24</v>
      </c>
      <c r="C21" s="23" t="str">
        <f>VLOOKUP($B21,'[1]Participants'!$A$2:$E$79,2)</f>
        <v>GUAIS Jean Luc</v>
      </c>
      <c r="D21" s="23" t="str">
        <f>VLOOKUP($B21,'[1]Participants'!$A$2:$E$79,3)</f>
        <v>BARAIS Henri</v>
      </c>
      <c r="E21" s="23" t="str">
        <f>VLOOKUP($B21,'[1]Participants'!$A$2:$E$79,4)</f>
        <v>Porsche 911</v>
      </c>
      <c r="F21" s="23">
        <f>VLOOKUP($B21,'[1]Participants'!$A$2:$E$79,5)</f>
        <v>1992</v>
      </c>
      <c r="G21" s="24">
        <f>VLOOKUP($B21,'[1]Résultat final'!$A$2:$P$79,14)</f>
        <v>1679</v>
      </c>
      <c r="H21" s="25">
        <f>VLOOKUP($B21,'[1]Résultat final'!$A$2:$P$79,15)</f>
        <v>3223.699224</v>
      </c>
    </row>
    <row r="22" spans="1:8" ht="12.75">
      <c r="A22" s="21">
        <v>18</v>
      </c>
      <c r="B22" s="22">
        <f>INDEX('[1]Résultat final'!$A$2:$A$84,MATCH(A22,'[1]Résultat final'!$P$2:$P$84,0))</f>
        <v>25</v>
      </c>
      <c r="C22" s="23" t="str">
        <f>VLOOKUP($B22,'[1]Participants'!$A$2:$E$79,2)</f>
        <v>CAPLAN Elyane</v>
      </c>
      <c r="D22" s="23" t="str">
        <f>VLOOKUP($B22,'[1]Participants'!$A$2:$E$79,3)</f>
        <v>CAPLAN Didier</v>
      </c>
      <c r="E22" s="23" t="str">
        <f>VLOOKUP($B22,'[1]Participants'!$A$2:$E$79,4)</f>
        <v>BMW Z1</v>
      </c>
      <c r="F22" s="23">
        <f>VLOOKUP($B22,'[1]Participants'!$A$2:$E$79,5)</f>
        <v>1990</v>
      </c>
      <c r="G22" s="24">
        <f>VLOOKUP($B22,'[1]Résultat final'!$A$2:$P$79,14)</f>
        <v>1833</v>
      </c>
      <c r="H22" s="25">
        <f>VLOOKUP($B22,'[1]Résultat final'!$A$2:$P$79,15)</f>
        <v>3482.7190249999994</v>
      </c>
    </row>
    <row r="23" spans="1:8" ht="12.75">
      <c r="A23" s="21">
        <v>19</v>
      </c>
      <c r="B23" s="22">
        <f>INDEX('[1]Résultat final'!$A$2:$A$84,MATCH(A23,'[1]Résultat final'!$P$2:$P$84,0))</f>
        <v>15</v>
      </c>
      <c r="C23" s="23" t="str">
        <f>VLOOKUP($B23,'[1]Participants'!$A$2:$E$79,2)</f>
        <v>RATERO Hugo</v>
      </c>
      <c r="D23" s="23" t="str">
        <f>VLOOKUP($B23,'[1]Participants'!$A$2:$E$79,3)</f>
        <v>SERRES Pauline</v>
      </c>
      <c r="E23" s="23" t="str">
        <f>VLOOKUP($B23,'[1]Participants'!$A$2:$E$79,4)</f>
        <v>Chevrolet Corvette</v>
      </c>
      <c r="F23" s="23">
        <f>VLOOKUP($B23,'[1]Participants'!$A$2:$E$79,5)</f>
        <v>1972</v>
      </c>
      <c r="G23" s="24">
        <f>VLOOKUP($B23,'[1]Résultat final'!$A$2:$P$79,14)</f>
        <v>2695</v>
      </c>
      <c r="H23" s="25">
        <f>VLOOKUP($B23,'[1]Résultat final'!$A$2:$P$79,15)</f>
        <v>4635.4172149999995</v>
      </c>
    </row>
    <row r="24" spans="1:8" ht="12.75">
      <c r="A24" s="21">
        <v>20</v>
      </c>
      <c r="B24" s="22">
        <f>INDEX('[1]Résultat final'!$A$2:$A$84,MATCH(A24,'[1]Résultat final'!$P$2:$P$84,0))</f>
        <v>26</v>
      </c>
      <c r="C24" s="23" t="str">
        <f>VLOOKUP($B24,'[1]Participants'!$A$2:$E$79,2)</f>
        <v>RATERO Frédéric</v>
      </c>
      <c r="D24" s="23" t="str">
        <f>VLOOKUP($B24,'[1]Participants'!$A$2:$E$79,3)</f>
        <v>DENIS Isabelle</v>
      </c>
      <c r="E24" s="23" t="str">
        <f>VLOOKUP($B24,'[1]Participants'!$A$2:$E$79,4)</f>
        <v>Morgan +4</v>
      </c>
      <c r="F24" s="23">
        <f>VLOOKUP($B24,'[1]Participants'!$A$2:$E$79,5)</f>
        <v>2013</v>
      </c>
      <c r="G24" s="24">
        <f>VLOOKUP($B24,'[1]Résultat final'!$A$2:$P$79,14)</f>
        <v>2258</v>
      </c>
      <c r="H24" s="25">
        <f>VLOOKUP($B24,'[1]Résultat final'!$A$2:$P$79,15)</f>
        <v>4809.561326</v>
      </c>
    </row>
    <row r="25" spans="1:8" ht="12.75">
      <c r="A25" s="21">
        <v>21</v>
      </c>
      <c r="B25" s="22">
        <f>INDEX('[1]Résultat final'!$A$2:$A$84,MATCH(A25,'[1]Résultat final'!$P$2:$P$84,0))</f>
        <v>16</v>
      </c>
      <c r="C25" s="23" t="str">
        <f>VLOOKUP($B25,'[1]Participants'!$A$2:$E$79,2)</f>
        <v>LAIR Christine</v>
      </c>
      <c r="D25" s="23" t="str">
        <f>VLOOKUP($B25,'[1]Participants'!$A$2:$E$79,3)</f>
        <v>HUAUME Chantal</v>
      </c>
      <c r="E25" s="23" t="str">
        <f>VLOOKUP($B25,'[1]Participants'!$A$2:$E$79,4)</f>
        <v>Peugeot 504 TI</v>
      </c>
      <c r="F25" s="23">
        <f>VLOOKUP($B25,'[1]Participants'!$A$2:$E$79,5)</f>
        <v>1973</v>
      </c>
      <c r="G25" s="24">
        <f>VLOOKUP($B25,'[1]Résultat final'!$A$2:$P$79,14)</f>
        <v>2839</v>
      </c>
      <c r="H25" s="25">
        <f>VLOOKUP($B25,'[1]Résultat final'!$A$2:$P$79,15)</f>
        <v>4911.487316000001</v>
      </c>
    </row>
    <row r="26" spans="1:8" ht="12.75">
      <c r="A26" s="21">
        <v>22</v>
      </c>
      <c r="B26" s="22">
        <f>INDEX('[1]Résultat final'!$A$2:$A$84,MATCH(A26,'[1]Résultat final'!$P$2:$P$84,0))</f>
        <v>27</v>
      </c>
      <c r="C26" s="23" t="str">
        <f>VLOOKUP($B26,'[1]Participants'!$A$2:$E$79,2)</f>
        <v>ROZEL Guy</v>
      </c>
      <c r="D26" s="23" t="str">
        <f>VLOOKUP($B26,'[1]Participants'!$A$2:$E$79,3)</f>
        <v>BENICHOU Jérémy</v>
      </c>
      <c r="E26" s="23" t="str">
        <f>VLOOKUP($B26,'[1]Participants'!$A$2:$E$79,4)</f>
        <v>Traction</v>
      </c>
      <c r="F26" s="23">
        <f>VLOOKUP($B26,'[1]Participants'!$A$2:$E$79,5)</f>
        <v>1953</v>
      </c>
      <c r="G26" s="24">
        <f>VLOOKUP($B26,'[1]Résultat final'!$A$2:$P$79,14)</f>
        <v>4658</v>
      </c>
      <c r="H26" s="25">
        <f>VLOOKUP($B26,'[1]Résultat final'!$A$2:$P$79,15)</f>
        <v>7126.755327</v>
      </c>
    </row>
    <row r="27" spans="1:8" ht="12.75">
      <c r="A27" s="21">
        <v>23</v>
      </c>
      <c r="B27" s="22">
        <f>INDEX('[1]Résultat final'!$A$2:$A$84,MATCH(A27,'[1]Résultat final'!$P$2:$P$84,0))</f>
        <v>4</v>
      </c>
      <c r="C27" s="23" t="str">
        <f>VLOOKUP($B27,'[1]Participants'!$A$2:$E$79,2)</f>
        <v>BROUZET Marine</v>
      </c>
      <c r="D27" s="23" t="str">
        <f>VLOOKUP($B27,'[1]Participants'!$A$2:$E$79,3)</f>
        <v>BEYTOUT Florence</v>
      </c>
      <c r="E27" s="23" t="str">
        <f>VLOOKUP($B27,'[1]Participants'!$A$2:$E$79,4)</f>
        <v>Triumph TR3</v>
      </c>
      <c r="F27" s="23">
        <f>VLOOKUP($B27,'[1]Participants'!$A$2:$E$79,5)</f>
        <v>1957</v>
      </c>
      <c r="G27" s="24">
        <f>VLOOKUP($B27,'[1]Résultat final'!$A$2:$P$79,14)</f>
        <v>4979</v>
      </c>
      <c r="H27" s="25">
        <f>VLOOKUP($B27,'[1]Résultat final'!$A$2:$P$79,15)</f>
        <v>7817.045703999999</v>
      </c>
    </row>
    <row r="28" spans="1:8" ht="12.75">
      <c r="A28" s="21">
        <v>24</v>
      </c>
      <c r="B28" s="22">
        <f>INDEX('[1]Résultat final'!$A$2:$A$84,MATCH(A28,'[1]Résultat final'!$P$2:$P$84,0))</f>
        <v>21</v>
      </c>
      <c r="C28" s="23" t="str">
        <f>VLOOKUP($B28,'[1]Participants'!$A$2:$E$79,2)</f>
        <v>DENIS Alain</v>
      </c>
      <c r="D28" s="23">
        <f>VLOOKUP($B28,'[1]Participants'!$A$2:$E$79,3)</f>
        <v>0</v>
      </c>
      <c r="E28" s="23" t="str">
        <f>VLOOKUP($B28,'[1]Participants'!$A$2:$E$79,4)</f>
        <v>Audi Quattro</v>
      </c>
      <c r="F28" s="23">
        <f>VLOOKUP($B28,'[1]Participants'!$A$2:$E$79,5)</f>
        <v>1982</v>
      </c>
      <c r="G28" s="24">
        <f>VLOOKUP($B28,'[1]Résultat final'!$A$2:$P$79,14)</f>
        <v>4884</v>
      </c>
      <c r="H28" s="25">
        <f>VLOOKUP($B28,'[1]Résultat final'!$A$2:$P$79,15)</f>
        <v>8888.898221</v>
      </c>
    </row>
    <row r="29" spans="1:8" ht="12.75">
      <c r="A29" s="21">
        <v>25</v>
      </c>
      <c r="B29" s="22">
        <f>INDEX('[1]Résultat final'!$A$2:$A$84,MATCH(A29,'[1]Résultat final'!$P$2:$P$84,0))</f>
        <v>2</v>
      </c>
      <c r="C29" s="23" t="str">
        <f>VLOOKUP($B29,'[1]Participants'!$A$2:$E$79,2)</f>
        <v>DELLA VEDOVA Jean</v>
      </c>
      <c r="D29" s="23" t="str">
        <f>VLOOKUP($B29,'[1]Participants'!$A$2:$E$79,3)</f>
        <v>ROSSI Jean</v>
      </c>
      <c r="E29" s="23" t="str">
        <f>VLOOKUP($B29,'[1]Participants'!$A$2:$E$79,4)</f>
        <v>Morgan</v>
      </c>
      <c r="F29" s="23">
        <f>VLOOKUP($B29,'[1]Participants'!$A$2:$E$79,5)</f>
        <v>1947</v>
      </c>
      <c r="G29" s="24">
        <f>VLOOKUP($B29,'[1]Résultat final'!$A$2:$P$79,14)</f>
        <v>8888</v>
      </c>
      <c r="H29" s="25">
        <f>VLOOKUP($B29,'[1]Résultat final'!$A$2:$P$79,15)</f>
        <v>13065.374702000001</v>
      </c>
    </row>
    <row r="30" spans="1:8" ht="12.75">
      <c r="A30" s="21">
        <v>26</v>
      </c>
      <c r="B30" s="22">
        <f>INDEX('[1]Résultat final'!$A$2:$A$84,MATCH(A30,'[1]Résultat final'!$P$2:$P$84,0))</f>
        <v>9</v>
      </c>
      <c r="C30" s="23" t="str">
        <f>VLOOKUP($B30,'[1]Participants'!$A$2:$E$79,2)</f>
        <v>PINCON Jordan</v>
      </c>
      <c r="D30" s="23" t="str">
        <f>VLOOKUP($B30,'[1]Participants'!$A$2:$E$79,3)</f>
        <v>PINCON Berthile</v>
      </c>
      <c r="E30" s="23" t="str">
        <f>VLOOKUP($B30,'[1]Participants'!$A$2:$E$79,4)</f>
        <v>Volswagen Coccinelle</v>
      </c>
      <c r="F30" s="23">
        <f>VLOOKUP($B30,'[1]Participants'!$A$2:$E$79,5)</f>
        <v>1965</v>
      </c>
      <c r="G30" s="24">
        <f>VLOOKUP($B30,'[1]Résultat final'!$A$2:$P$79,14)</f>
        <v>12450</v>
      </c>
      <c r="H30" s="25">
        <f>VLOOKUP($B30,'[1]Résultat final'!$A$2:$P$79,15)</f>
        <v>20542.516509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Agence BARREAUD</cp:lastModifiedBy>
  <cp:lastPrinted>2014-11-05T17:04:13Z</cp:lastPrinted>
  <dcterms:created xsi:type="dcterms:W3CDTF">2012-11-05T10:35:49Z</dcterms:created>
  <dcterms:modified xsi:type="dcterms:W3CDTF">2014-11-05T17:04:45Z</dcterms:modified>
  <cp:category/>
  <cp:version/>
  <cp:contentType/>
  <cp:contentStatus/>
</cp:coreProperties>
</file>