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20" windowWidth="15195" windowHeight="12525" activeTab="1"/>
  </bookViews>
  <sheets>
    <sheet name="Balade" sheetId="4" r:id="rId1"/>
    <sheet name="Navigation" sheetId="2" r:id="rId2"/>
  </sheets>
  <definedNames>
    <definedName name="_xlnm.Print_Area" localSheetId="0">'Balade'!$A$1:$M$23</definedName>
    <definedName name="_xlnm.Print_Area" localSheetId="1">'Navigation'!$A$1:$Q$24</definedName>
  </definedNames>
  <calcPr calcId="152511"/>
</workbook>
</file>

<file path=xl/sharedStrings.xml><?xml version="1.0" encoding="utf-8"?>
<sst xmlns="http://schemas.openxmlformats.org/spreadsheetml/2006/main" count="163" uniqueCount="128">
  <si>
    <t>N°</t>
  </si>
  <si>
    <t>Equipages</t>
  </si>
  <si>
    <t>Voitures</t>
  </si>
  <si>
    <t>Années</t>
  </si>
  <si>
    <t>CP</t>
  </si>
  <si>
    <t>ERV 1</t>
  </si>
  <si>
    <t>ERV 3</t>
  </si>
  <si>
    <t>CPH</t>
  </si>
  <si>
    <t>Section 1</t>
  </si>
  <si>
    <t>Section 2</t>
  </si>
  <si>
    <t>ERV 2</t>
  </si>
  <si>
    <t>Total Final                           (coef)</t>
  </si>
  <si>
    <t>Nbre de CP</t>
  </si>
  <si>
    <t>Nbre de CPH</t>
  </si>
  <si>
    <t>Min ERV 1</t>
  </si>
  <si>
    <t>Sec ERV1</t>
  </si>
  <si>
    <t>Min ERV 2</t>
  </si>
  <si>
    <t>Sec ERV2</t>
  </si>
  <si>
    <t>Min ERV 3</t>
  </si>
  <si>
    <t>Sec ERV3</t>
  </si>
  <si>
    <t>Km 2</t>
  </si>
  <si>
    <t>Pos.</t>
  </si>
  <si>
    <t>Km 1</t>
  </si>
  <si>
    <t>Total ERV</t>
  </si>
  <si>
    <t>Total</t>
  </si>
  <si>
    <t>Classement   -   Balade     2014</t>
  </si>
  <si>
    <t>Classement   -   Navigation      2014</t>
  </si>
  <si>
    <t>Km       1</t>
  </si>
  <si>
    <t>Km       2</t>
  </si>
  <si>
    <t>ERV 4</t>
  </si>
  <si>
    <t>Min ERV 4</t>
  </si>
  <si>
    <t>Sec ERV4</t>
  </si>
  <si>
    <t>DEMANET Claude</t>
  </si>
  <si>
    <t>DEBRULLE Etienne</t>
  </si>
  <si>
    <t>Ford Escort RSO</t>
  </si>
  <si>
    <t>GEKIERE Thierry</t>
  </si>
  <si>
    <t>ERGO Fabienne</t>
  </si>
  <si>
    <t>Porsche 944 Turbo</t>
  </si>
  <si>
    <t>DEMAERTELAERE Serge</t>
  </si>
  <si>
    <t>Citroën Cygnus</t>
  </si>
  <si>
    <t>MORSAT Philippe</t>
  </si>
  <si>
    <t>CONTENT Claudy</t>
  </si>
  <si>
    <t>BMW 323i</t>
  </si>
  <si>
    <t>LUX Pierre</t>
  </si>
  <si>
    <t>JADOT Jean-Louis</t>
  </si>
  <si>
    <t xml:space="preserve">Porsche 914 </t>
  </si>
  <si>
    <t>VANROBAEYS Dirk</t>
  </si>
  <si>
    <t>VANROLLEGHEM Lieven</t>
  </si>
  <si>
    <t>MGB V8</t>
  </si>
  <si>
    <t>BAERTS Michel</t>
  </si>
  <si>
    <t>SELVAIS Anne-lise</t>
  </si>
  <si>
    <t>Ford Escort RS 2000</t>
  </si>
  <si>
    <t>FILIPPIN Ciro</t>
  </si>
  <si>
    <t>FILIPPIN Edith</t>
  </si>
  <si>
    <t>Toyota Célica ST</t>
  </si>
  <si>
    <t>SOUSSIGNE Anne-Sophie</t>
  </si>
  <si>
    <t>SOUSSIGNE Marc</t>
  </si>
  <si>
    <t>Datsun 120 A</t>
  </si>
  <si>
    <t>MOESTERMANS Marcel</t>
  </si>
  <si>
    <t>BERTRAND Pascale</t>
  </si>
  <si>
    <t>TransEurop TE2800</t>
  </si>
  <si>
    <t>RAVET Jacques</t>
  </si>
  <si>
    <t xml:space="preserve">Skoda </t>
  </si>
  <si>
    <t>VOOGD Quentin</t>
  </si>
  <si>
    <t>DEBUS Ingrid</t>
  </si>
  <si>
    <t>Ford Mexico</t>
  </si>
  <si>
    <t>STINGLHAMBER Vincent</t>
  </si>
  <si>
    <t>VAN DEN EYDE Christian</t>
  </si>
  <si>
    <t>VW Cox</t>
  </si>
  <si>
    <t>PICRY Jean-Michel</t>
  </si>
  <si>
    <t>GONDRY Eric</t>
  </si>
  <si>
    <t>Opel Manta</t>
  </si>
  <si>
    <t>MINGUILLON Jacques</t>
  </si>
  <si>
    <t>SANDRONT Bernadette</t>
  </si>
  <si>
    <t>MG Midget</t>
  </si>
  <si>
    <t>LEPLA Eddy</t>
  </si>
  <si>
    <t>GHEUX Maggy</t>
  </si>
  <si>
    <t>Fiat Coupé</t>
  </si>
  <si>
    <t>DEREUMAUX Stéphane</t>
  </si>
  <si>
    <t>DEREUMAUX Adrien</t>
  </si>
  <si>
    <t>Mercedes 190 16S</t>
  </si>
  <si>
    <t>ALBERT Daniel</t>
  </si>
  <si>
    <t>BELLY Jean-Pierre</t>
  </si>
  <si>
    <t>Peugeot 205</t>
  </si>
  <si>
    <t>DELHOUX Vincent</t>
  </si>
  <si>
    <t>TROOSTERS Alison</t>
  </si>
  <si>
    <t>BMW M3</t>
  </si>
  <si>
    <t>SUAIN Georges</t>
  </si>
  <si>
    <t>VERGAERT Isabelle</t>
  </si>
  <si>
    <t>BOUVY Régis</t>
  </si>
  <si>
    <t>BINGEN Benjamin</t>
  </si>
  <si>
    <t>WARGNY Manu</t>
  </si>
  <si>
    <t>COLSON Patrick</t>
  </si>
  <si>
    <t>Suzuki Swift GTI</t>
  </si>
  <si>
    <t>CARIDI Gaetano</t>
  </si>
  <si>
    <t>CARIDI Giovanni</t>
  </si>
  <si>
    <t>Alfa Sud</t>
  </si>
  <si>
    <t>CLINQUART Yves</t>
  </si>
  <si>
    <t>CLINQUART Adrien</t>
  </si>
  <si>
    <t>Ford Escort</t>
  </si>
  <si>
    <t>CARIDI Pierre-Alessandre</t>
  </si>
  <si>
    <t>Lancia Monte Carlo</t>
  </si>
  <si>
    <t>MERTENS Jean-Louis</t>
  </si>
  <si>
    <t>RAHIR Frédérique</t>
  </si>
  <si>
    <t>Innocenti Cooper</t>
  </si>
  <si>
    <t>HENDSCHEL Eddy</t>
  </si>
  <si>
    <t>DELLACHERIE Christian</t>
  </si>
  <si>
    <t>PETIT Guy</t>
  </si>
  <si>
    <t>GOEMINE Charline</t>
  </si>
  <si>
    <t>Alfa Giulia super</t>
  </si>
  <si>
    <t>DUHEM Claude</t>
  </si>
  <si>
    <t>DUBOIS Francine</t>
  </si>
  <si>
    <t>Ford Cortina Lotus</t>
  </si>
  <si>
    <t>JOIRET Jacques</t>
  </si>
  <si>
    <t>DESPONTIN Dominique</t>
  </si>
  <si>
    <t>Autobianchi</t>
  </si>
  <si>
    <t>Peugeot 205 GTI</t>
  </si>
  <si>
    <t>PICRY Pascal</t>
  </si>
  <si>
    <t>Km 1+2</t>
  </si>
  <si>
    <t>JAMOUL Olivier</t>
  </si>
  <si>
    <t>GAUCHET Jean</t>
  </si>
  <si>
    <t>MOTTET Pascale</t>
  </si>
  <si>
    <t>CARIDI Rodrigue</t>
  </si>
  <si>
    <t>DE VITA Marc-Antoine</t>
  </si>
  <si>
    <t>CARIDI Natale</t>
  </si>
  <si>
    <t>Reliant Scimitar SS1</t>
  </si>
  <si>
    <t>Subaru STI</t>
  </si>
  <si>
    <t>Golf mkI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</si>
</sst>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1" fillId="8" borderId="1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104775</xdr:rowOff>
    </xdr:from>
    <xdr:to>
      <xdr:col>3</xdr:col>
      <xdr:colOff>1323975</xdr:colOff>
      <xdr:row>5</xdr:row>
      <xdr:rowOff>95250</xdr:rowOff>
    </xdr:to>
    <xdr:pic>
      <xdr:nvPicPr>
        <xdr:cNvPr id="4346" name="Image 5" descr="blason2012bot - reduit 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104775"/>
          <a:ext cx="1247775" cy="1066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19050</xdr:rowOff>
    </xdr:from>
    <xdr:to>
      <xdr:col>2</xdr:col>
      <xdr:colOff>1428750</xdr:colOff>
      <xdr:row>5</xdr:row>
      <xdr:rowOff>209550</xdr:rowOff>
    </xdr:to>
    <xdr:pic>
      <xdr:nvPicPr>
        <xdr:cNvPr id="4" name="Image 3" descr="LOGORW redu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9050"/>
          <a:ext cx="1257300" cy="1266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1</xdr:row>
      <xdr:rowOff>57150</xdr:rowOff>
    </xdr:from>
    <xdr:to>
      <xdr:col>3</xdr:col>
      <xdr:colOff>1466850</xdr:colOff>
      <xdr:row>5</xdr:row>
      <xdr:rowOff>133350</xdr:rowOff>
    </xdr:to>
    <xdr:pic>
      <xdr:nvPicPr>
        <xdr:cNvPr id="2448" name="Image 5" descr="blason2012bot - reduit 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0" y="219075"/>
          <a:ext cx="1143000" cy="981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38100</xdr:rowOff>
    </xdr:from>
    <xdr:to>
      <xdr:col>2</xdr:col>
      <xdr:colOff>1562100</xdr:colOff>
      <xdr:row>6</xdr:row>
      <xdr:rowOff>114300</xdr:rowOff>
    </xdr:to>
    <xdr:pic>
      <xdr:nvPicPr>
        <xdr:cNvPr id="5" name="Image 4" descr="LOGORW redu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8100"/>
          <a:ext cx="1400175" cy="1409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zoomScale="93" zoomScaleNormal="93" workbookViewId="0" topLeftCell="A7">
      <selection activeCell="E19" sqref="E19"/>
    </sheetView>
  </sheetViews>
  <sheetFormatPr defaultColWidth="11.421875" defaultRowHeight="12.75"/>
  <cols>
    <col min="1" max="1" width="4.8515625" style="1" customWidth="1"/>
    <col min="2" max="2" width="5.7109375" style="0" customWidth="1"/>
    <col min="3" max="3" width="26.8515625" style="0" customWidth="1"/>
    <col min="4" max="4" width="25.140625" style="0" customWidth="1"/>
    <col min="5" max="5" width="18.8515625" style="0" customWidth="1"/>
    <col min="6" max="6" width="9.28125" style="0" customWidth="1"/>
    <col min="7" max="10" width="7.7109375" style="0" customWidth="1"/>
    <col min="11" max="11" width="6.421875" style="0" customWidth="1"/>
    <col min="12" max="12" width="6.140625" style="0" customWidth="1"/>
    <col min="13" max="13" width="12.00390625" style="0" customWidth="1"/>
    <col min="14" max="14" width="14.421875" style="0" customWidth="1"/>
  </cols>
  <sheetData>
    <row r="1" spans="1:13" ht="12.7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 thickBot="1">
      <c r="A2" s="37"/>
      <c r="B2" s="39"/>
      <c r="C2" s="40"/>
      <c r="D2" s="40"/>
      <c r="E2" s="37"/>
      <c r="F2" s="37"/>
      <c r="G2" s="38"/>
      <c r="H2" s="38"/>
      <c r="I2" s="38"/>
      <c r="J2" s="38"/>
      <c r="K2" s="38"/>
      <c r="L2" s="38"/>
      <c r="M2" s="38"/>
    </row>
    <row r="3" spans="1:13" ht="18">
      <c r="A3" s="37"/>
      <c r="B3" s="18"/>
      <c r="C3" s="18"/>
      <c r="D3" s="18"/>
      <c r="E3" s="74" t="s">
        <v>25</v>
      </c>
      <c r="F3" s="75"/>
      <c r="G3" s="75"/>
      <c r="H3" s="75"/>
      <c r="I3" s="75"/>
      <c r="J3" s="75"/>
      <c r="K3" s="76"/>
      <c r="L3" s="5"/>
      <c r="M3" s="38"/>
    </row>
    <row r="4" spans="1:13" ht="20.25" customHeight="1" thickBot="1">
      <c r="A4" s="37"/>
      <c r="B4" s="18"/>
      <c r="C4" s="18"/>
      <c r="D4" s="18"/>
      <c r="E4" s="77"/>
      <c r="F4" s="78"/>
      <c r="G4" s="78"/>
      <c r="H4" s="78"/>
      <c r="I4" s="78"/>
      <c r="J4" s="78"/>
      <c r="K4" s="79"/>
      <c r="L4" s="5"/>
      <c r="M4" s="38"/>
    </row>
    <row r="5" spans="1:13" ht="20.25">
      <c r="A5" s="37"/>
      <c r="B5" s="5"/>
      <c r="C5" s="5"/>
      <c r="D5" s="5"/>
      <c r="E5" s="5"/>
      <c r="F5" s="37"/>
      <c r="G5" s="4"/>
      <c r="H5" s="4"/>
      <c r="I5" s="38"/>
      <c r="J5" s="38"/>
      <c r="K5" s="38"/>
      <c r="L5" s="38"/>
      <c r="M5" s="38"/>
    </row>
    <row r="6" spans="1:21" ht="20.25">
      <c r="A6" s="37"/>
      <c r="B6" s="5"/>
      <c r="C6" s="5"/>
      <c r="D6" s="5"/>
      <c r="E6" s="5"/>
      <c r="F6" s="37"/>
      <c r="G6" s="68" t="s">
        <v>8</v>
      </c>
      <c r="H6" s="69"/>
      <c r="I6" s="68" t="s">
        <v>9</v>
      </c>
      <c r="J6" s="80"/>
      <c r="K6" s="41"/>
      <c r="L6" s="41"/>
      <c r="M6" s="38"/>
      <c r="N6" s="34"/>
      <c r="P6" s="70" t="s">
        <v>8</v>
      </c>
      <c r="Q6" s="71"/>
      <c r="R6" s="43"/>
      <c r="S6" s="54"/>
      <c r="T6" s="72" t="s">
        <v>9</v>
      </c>
      <c r="U6" s="73"/>
    </row>
    <row r="7" spans="1:22" s="8" customFormat="1" ht="51" customHeight="1">
      <c r="A7" s="42" t="s">
        <v>21</v>
      </c>
      <c r="B7" s="42" t="s">
        <v>0</v>
      </c>
      <c r="C7" s="42" t="s">
        <v>1</v>
      </c>
      <c r="D7" s="42"/>
      <c r="E7" s="42" t="s">
        <v>2</v>
      </c>
      <c r="F7" s="42" t="s">
        <v>3</v>
      </c>
      <c r="G7" s="42" t="s">
        <v>4</v>
      </c>
      <c r="H7" s="42" t="s">
        <v>7</v>
      </c>
      <c r="I7" s="42" t="s">
        <v>4</v>
      </c>
      <c r="J7" s="42" t="s">
        <v>7</v>
      </c>
      <c r="K7" s="51" t="s">
        <v>27</v>
      </c>
      <c r="L7" s="51" t="s">
        <v>28</v>
      </c>
      <c r="M7" s="53" t="s">
        <v>11</v>
      </c>
      <c r="N7" s="35"/>
      <c r="O7" s="33" t="s">
        <v>0</v>
      </c>
      <c r="P7" s="24" t="s">
        <v>12</v>
      </c>
      <c r="Q7" s="24" t="s">
        <v>13</v>
      </c>
      <c r="R7" s="44" t="s">
        <v>22</v>
      </c>
      <c r="S7" s="44" t="s">
        <v>20</v>
      </c>
      <c r="T7" s="21" t="s">
        <v>12</v>
      </c>
      <c r="U7" s="21" t="s">
        <v>13</v>
      </c>
      <c r="V7" s="45" t="s">
        <v>118</v>
      </c>
    </row>
    <row r="8" spans="1:33" ht="20.1" customHeight="1">
      <c r="A8" s="32">
        <v>1</v>
      </c>
      <c r="B8" s="31">
        <v>35</v>
      </c>
      <c r="C8" s="31" t="s">
        <v>113</v>
      </c>
      <c r="D8" s="31" t="s">
        <v>114</v>
      </c>
      <c r="E8" s="31" t="s">
        <v>115</v>
      </c>
      <c r="F8" s="31">
        <v>1982</v>
      </c>
      <c r="G8" s="9">
        <f>SUM(P8*100)</f>
        <v>0</v>
      </c>
      <c r="H8" s="9">
        <f>SUM(Q8*100)</f>
        <v>0</v>
      </c>
      <c r="I8" s="9">
        <f>SUM(T8*100)</f>
        <v>0</v>
      </c>
      <c r="J8" s="9">
        <f>SUM(U8*100)</f>
        <v>0</v>
      </c>
      <c r="K8" s="52">
        <f>IF(ABS(R8-1306)&gt;100,100,ABS(R8-1306))</f>
        <v>0</v>
      </c>
      <c r="L8" s="52">
        <f>IF(ABS(S8-1731)&gt;100,100,ABS(S8-1731))</f>
        <v>0</v>
      </c>
      <c r="M8" s="56">
        <f>SUM(G8+H8+I8+J8+(V8*((F8-1900)/100)))</f>
        <v>0</v>
      </c>
      <c r="N8" s="36"/>
      <c r="O8" s="31">
        <v>35</v>
      </c>
      <c r="P8" s="25">
        <v>0</v>
      </c>
      <c r="Q8" s="25"/>
      <c r="R8" s="25">
        <v>1306</v>
      </c>
      <c r="S8" s="25">
        <v>1731</v>
      </c>
      <c r="T8" s="22">
        <v>0</v>
      </c>
      <c r="U8" s="22">
        <v>0</v>
      </c>
      <c r="V8" s="46">
        <f>SUM(K8+L8)</f>
        <v>0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22" ht="20.1" customHeight="1">
      <c r="A9" s="32">
        <v>2</v>
      </c>
      <c r="B9" s="31">
        <v>34</v>
      </c>
      <c r="C9" s="31" t="s">
        <v>110</v>
      </c>
      <c r="D9" s="31" t="s">
        <v>111</v>
      </c>
      <c r="E9" s="31" t="s">
        <v>112</v>
      </c>
      <c r="F9" s="31">
        <v>1965</v>
      </c>
      <c r="G9" s="9">
        <f>SUM(P9*100)</f>
        <v>0</v>
      </c>
      <c r="H9" s="9">
        <f>SUM(Q9*100)</f>
        <v>0</v>
      </c>
      <c r="I9" s="9">
        <f>SUM(T9*100)</f>
        <v>0</v>
      </c>
      <c r="J9" s="9">
        <f>SUM(U9*100)</f>
        <v>0</v>
      </c>
      <c r="K9" s="52">
        <f>IF(ABS(R9-1306)&gt;100,100,ABS(R9-1306))</f>
        <v>1</v>
      </c>
      <c r="L9" s="52">
        <f>IF(ABS(S9-1731)&gt;100,100,ABS(S9-1731))</f>
        <v>0</v>
      </c>
      <c r="M9" s="56">
        <f>SUM(G9+H9+I9+J9+(V9*((F9-1900)/100)))</f>
        <v>0.65</v>
      </c>
      <c r="O9" s="31">
        <v>34</v>
      </c>
      <c r="P9" s="25">
        <v>0</v>
      </c>
      <c r="Q9" s="25"/>
      <c r="R9" s="25">
        <v>1305</v>
      </c>
      <c r="S9" s="25">
        <v>1731</v>
      </c>
      <c r="T9" s="22">
        <v>0</v>
      </c>
      <c r="U9" s="22">
        <v>0</v>
      </c>
      <c r="V9" s="46">
        <f>SUM(K9+L9)</f>
        <v>1</v>
      </c>
    </row>
    <row r="10" spans="1:33" s="34" customFormat="1" ht="20.1" customHeight="1">
      <c r="A10" s="32">
        <v>3</v>
      </c>
      <c r="B10" s="31">
        <v>23</v>
      </c>
      <c r="C10" s="32" t="s">
        <v>87</v>
      </c>
      <c r="D10" s="32" t="s">
        <v>88</v>
      </c>
      <c r="E10" s="31" t="s">
        <v>125</v>
      </c>
      <c r="F10" s="31">
        <v>1989</v>
      </c>
      <c r="G10" s="9">
        <f>SUM(P10*100)</f>
        <v>0</v>
      </c>
      <c r="H10" s="9">
        <f>SUM(Q10*100)</f>
        <v>0</v>
      </c>
      <c r="I10" s="9">
        <f>SUM(T10*100)</f>
        <v>0</v>
      </c>
      <c r="J10" s="9">
        <f>SUM(U10*100)</f>
        <v>0</v>
      </c>
      <c r="K10" s="52">
        <f>IF(ABS(R10-1306)&gt;100,100,ABS(R10-1306))</f>
        <v>1</v>
      </c>
      <c r="L10" s="52">
        <f>IF(ABS(S10-1731)&gt;100,100,ABS(S10-1731))</f>
        <v>0</v>
      </c>
      <c r="M10" s="56">
        <f>SUM(G10+H10+I10+J10+(V10*((F10-1900)/100)))</f>
        <v>0.89</v>
      </c>
      <c r="N10"/>
      <c r="O10" s="31">
        <v>23</v>
      </c>
      <c r="P10" s="25">
        <v>0</v>
      </c>
      <c r="Q10" s="25"/>
      <c r="R10" s="25">
        <v>1307</v>
      </c>
      <c r="S10" s="25">
        <v>1731</v>
      </c>
      <c r="T10" s="22">
        <v>0</v>
      </c>
      <c r="U10" s="22">
        <v>0</v>
      </c>
      <c r="V10" s="46">
        <f>SUM(K10+L10)</f>
        <v>1</v>
      </c>
      <c r="W10"/>
      <c r="X10"/>
      <c r="Y10"/>
      <c r="Z10"/>
      <c r="AA10"/>
      <c r="AB10"/>
      <c r="AC10"/>
      <c r="AD10"/>
      <c r="AE10"/>
      <c r="AF10"/>
      <c r="AG10"/>
    </row>
    <row r="11" spans="1:22" s="34" customFormat="1" ht="20.1" customHeight="1">
      <c r="A11" s="32">
        <v>4</v>
      </c>
      <c r="B11" s="31">
        <v>21</v>
      </c>
      <c r="C11" s="31" t="s">
        <v>81</v>
      </c>
      <c r="D11" s="31" t="s">
        <v>82</v>
      </c>
      <c r="E11" s="31" t="s">
        <v>83</v>
      </c>
      <c r="F11" s="31">
        <v>1991</v>
      </c>
      <c r="G11" s="9">
        <f>SUM(P11*100)</f>
        <v>0</v>
      </c>
      <c r="H11" s="9">
        <f>SUM(Q11*100)</f>
        <v>0</v>
      </c>
      <c r="I11" s="9">
        <f>SUM(T11*100)</f>
        <v>0</v>
      </c>
      <c r="J11" s="9">
        <f>SUM(U11*100)</f>
        <v>0</v>
      </c>
      <c r="K11" s="52">
        <f>IF(ABS(R11-1306)&gt;100,100,ABS(R11-1306))</f>
        <v>2</v>
      </c>
      <c r="L11" s="52">
        <f>IF(ABS(S11-1731)&gt;100,100,ABS(S11-1731))</f>
        <v>0</v>
      </c>
      <c r="M11" s="56">
        <f>SUM(G11+H11+I11+J11+(V11*((F11-1900)/100)))</f>
        <v>1.82</v>
      </c>
      <c r="N11" s="36"/>
      <c r="O11" s="31">
        <v>21</v>
      </c>
      <c r="P11" s="25">
        <v>0</v>
      </c>
      <c r="Q11" s="25"/>
      <c r="R11" s="25">
        <v>1308</v>
      </c>
      <c r="S11" s="25">
        <v>1731</v>
      </c>
      <c r="T11" s="22">
        <v>0</v>
      </c>
      <c r="U11" s="22">
        <v>0</v>
      </c>
      <c r="V11" s="46">
        <f>SUM(K11+L11)</f>
        <v>2</v>
      </c>
    </row>
    <row r="12" spans="1:33" s="34" customFormat="1" ht="20.1" customHeight="1">
      <c r="A12" s="32">
        <v>5</v>
      </c>
      <c r="B12" s="31">
        <v>24</v>
      </c>
      <c r="C12" s="31" t="s">
        <v>89</v>
      </c>
      <c r="D12" s="31" t="s">
        <v>90</v>
      </c>
      <c r="E12" s="31" t="s">
        <v>127</v>
      </c>
      <c r="F12" s="31">
        <v>1990</v>
      </c>
      <c r="G12" s="9">
        <f>SUM(P12*100)</f>
        <v>0</v>
      </c>
      <c r="H12" s="9">
        <f>SUM(Q12*100)</f>
        <v>0</v>
      </c>
      <c r="I12" s="9">
        <f>SUM(T12*100)</f>
        <v>100</v>
      </c>
      <c r="J12" s="9">
        <f>SUM(U12*100)</f>
        <v>0</v>
      </c>
      <c r="K12" s="52">
        <f>IF(ABS(R12-1306)&gt;100,100,ABS(R12-1306))</f>
        <v>0</v>
      </c>
      <c r="L12" s="52">
        <f>IF(ABS(S12-1731)&gt;100,100,ABS(S12-1731))</f>
        <v>0</v>
      </c>
      <c r="M12" s="56">
        <f>SUM(G12+H12+I12+J12+(V12*((F12-1900)/100)))</f>
        <v>100</v>
      </c>
      <c r="N12"/>
      <c r="O12" s="31">
        <v>24</v>
      </c>
      <c r="P12" s="25">
        <v>0</v>
      </c>
      <c r="Q12" s="25"/>
      <c r="R12" s="25">
        <v>1306</v>
      </c>
      <c r="S12" s="25">
        <v>1731</v>
      </c>
      <c r="T12" s="22">
        <v>1</v>
      </c>
      <c r="U12" s="22">
        <v>0</v>
      </c>
      <c r="V12" s="46">
        <f>SUM(K12+L12)</f>
        <v>0</v>
      </c>
      <c r="W12"/>
      <c r="X12"/>
      <c r="Y12"/>
      <c r="Z12"/>
      <c r="AA12"/>
      <c r="AB12"/>
      <c r="AC12"/>
      <c r="AD12"/>
      <c r="AE12"/>
      <c r="AF12"/>
      <c r="AG12"/>
    </row>
    <row r="13" spans="1:33" s="34" customFormat="1" ht="20.1" customHeight="1">
      <c r="A13" s="32">
        <v>6</v>
      </c>
      <c r="B13" s="31">
        <v>32</v>
      </c>
      <c r="C13" s="31" t="s">
        <v>105</v>
      </c>
      <c r="D13" s="31" t="s">
        <v>106</v>
      </c>
      <c r="E13" s="31" t="s">
        <v>68</v>
      </c>
      <c r="F13" s="31">
        <v>1971</v>
      </c>
      <c r="G13" s="9">
        <f>SUM(P13*100)</f>
        <v>100</v>
      </c>
      <c r="H13" s="9">
        <f>SUM(Q13*100)</f>
        <v>0</v>
      </c>
      <c r="I13" s="9">
        <f>SUM(T13*100)</f>
        <v>0</v>
      </c>
      <c r="J13" s="9">
        <f>SUM(U13*100)</f>
        <v>0</v>
      </c>
      <c r="K13" s="52">
        <f>IF(ABS(R13-1306)&gt;100,100,ABS(R13-1306))</f>
        <v>1</v>
      </c>
      <c r="L13" s="52">
        <f>IF(ABS(S13-1731)&gt;100,100,ABS(S13-1731))</f>
        <v>0</v>
      </c>
      <c r="M13" s="56">
        <f>SUM(G13+H13+I13+J13+(V13*((F13-1900)/100)))</f>
        <v>100.71</v>
      </c>
      <c r="N13"/>
      <c r="O13" s="31">
        <v>32</v>
      </c>
      <c r="P13" s="25">
        <v>1</v>
      </c>
      <c r="Q13" s="25"/>
      <c r="R13" s="25">
        <v>1305</v>
      </c>
      <c r="S13" s="25">
        <v>1731</v>
      </c>
      <c r="T13" s="22">
        <v>0</v>
      </c>
      <c r="U13" s="22">
        <v>0</v>
      </c>
      <c r="V13" s="46">
        <f>SUM(K13+L13)</f>
        <v>1</v>
      </c>
      <c r="W13"/>
      <c r="X13"/>
      <c r="Y13"/>
      <c r="Z13"/>
      <c r="AA13"/>
      <c r="AB13"/>
      <c r="AC13"/>
      <c r="AD13"/>
      <c r="AE13"/>
      <c r="AF13"/>
      <c r="AG13"/>
    </row>
    <row r="14" spans="1:22" s="34" customFormat="1" ht="20.1" customHeight="1">
      <c r="A14" s="32">
        <v>7</v>
      </c>
      <c r="B14" s="31">
        <v>25</v>
      </c>
      <c r="C14" s="32" t="s">
        <v>91</v>
      </c>
      <c r="D14" s="32" t="s">
        <v>92</v>
      </c>
      <c r="E14" s="32" t="s">
        <v>93</v>
      </c>
      <c r="F14" s="31">
        <v>1986</v>
      </c>
      <c r="G14" s="9">
        <f>SUM(P14*100)</f>
        <v>100</v>
      </c>
      <c r="H14" s="9">
        <f>SUM(Q14*100)</f>
        <v>0</v>
      </c>
      <c r="I14" s="9">
        <f>SUM(T14*100)</f>
        <v>0</v>
      </c>
      <c r="J14" s="9">
        <f>SUM(U14*100)</f>
        <v>0</v>
      </c>
      <c r="K14" s="52">
        <f>IF(ABS(R14-1306)&gt;100,100,ABS(R14-1306))</f>
        <v>2</v>
      </c>
      <c r="L14" s="52">
        <f>IF(ABS(S14-1731)&gt;100,100,ABS(S14-1731))</f>
        <v>0</v>
      </c>
      <c r="M14" s="56">
        <f>SUM(G14+H14+I14+J14+(V14*((F14-1900)/100)))</f>
        <v>101.72</v>
      </c>
      <c r="N14" s="36"/>
      <c r="O14" s="31">
        <v>25</v>
      </c>
      <c r="P14" s="25">
        <v>1</v>
      </c>
      <c r="Q14" s="25"/>
      <c r="R14" s="25">
        <v>1308</v>
      </c>
      <c r="S14" s="25">
        <v>1731</v>
      </c>
      <c r="T14" s="22">
        <v>0</v>
      </c>
      <c r="U14" s="22">
        <v>0</v>
      </c>
      <c r="V14" s="46">
        <f>SUM(K14+L14)</f>
        <v>2</v>
      </c>
    </row>
    <row r="15" spans="1:33" s="34" customFormat="1" ht="20.1" customHeight="1">
      <c r="A15" s="32">
        <v>8</v>
      </c>
      <c r="B15" s="31">
        <v>31</v>
      </c>
      <c r="C15" s="32" t="s">
        <v>102</v>
      </c>
      <c r="D15" s="32" t="s">
        <v>103</v>
      </c>
      <c r="E15" s="32" t="s">
        <v>104</v>
      </c>
      <c r="F15" s="31">
        <v>1974</v>
      </c>
      <c r="G15" s="9">
        <f>SUM(P15*100)</f>
        <v>100</v>
      </c>
      <c r="H15" s="9">
        <f>SUM(Q15*100)</f>
        <v>0</v>
      </c>
      <c r="I15" s="9">
        <f>SUM(T15*100)</f>
        <v>100</v>
      </c>
      <c r="J15" s="9">
        <f>SUM(U15*100)</f>
        <v>0</v>
      </c>
      <c r="K15" s="52">
        <f>IF(ABS(R15-1306)&gt;100,100,ABS(R15-1306))</f>
        <v>0</v>
      </c>
      <c r="L15" s="52">
        <f>IF(ABS(S15-1731)&gt;100,100,ABS(S15-1731))</f>
        <v>0</v>
      </c>
      <c r="M15" s="56">
        <f>SUM(G15+H15+I15+J15+(V15*((F15-1900)/100)))</f>
        <v>200</v>
      </c>
      <c r="N15"/>
      <c r="O15" s="31">
        <v>31</v>
      </c>
      <c r="P15" s="25">
        <v>1</v>
      </c>
      <c r="Q15" s="25"/>
      <c r="R15" s="25">
        <v>1306</v>
      </c>
      <c r="S15" s="25">
        <v>1731</v>
      </c>
      <c r="T15" s="22">
        <v>1</v>
      </c>
      <c r="U15" s="22">
        <v>0</v>
      </c>
      <c r="V15" s="46">
        <f>SUM(K15+L15)</f>
        <v>0</v>
      </c>
      <c r="W15"/>
      <c r="X15"/>
      <c r="Y15"/>
      <c r="Z15"/>
      <c r="AA15"/>
      <c r="AB15"/>
      <c r="AC15"/>
      <c r="AD15"/>
      <c r="AE15"/>
      <c r="AF15"/>
      <c r="AG15"/>
    </row>
    <row r="16" spans="1:33" s="34" customFormat="1" ht="20.1" customHeight="1">
      <c r="A16" s="32">
        <v>9</v>
      </c>
      <c r="B16" s="31">
        <v>22</v>
      </c>
      <c r="C16" s="31" t="s">
        <v>84</v>
      </c>
      <c r="D16" s="31" t="s">
        <v>85</v>
      </c>
      <c r="E16" s="31" t="s">
        <v>86</v>
      </c>
      <c r="F16" s="31">
        <v>1990</v>
      </c>
      <c r="G16" s="9">
        <f>SUM(P16*100)</f>
        <v>0</v>
      </c>
      <c r="H16" s="9">
        <f>SUM(Q16*100)</f>
        <v>0</v>
      </c>
      <c r="I16" s="9">
        <f>SUM(T16*100)</f>
        <v>200</v>
      </c>
      <c r="J16" s="9">
        <f>SUM(U16*100)</f>
        <v>0</v>
      </c>
      <c r="K16" s="52">
        <f>IF(ABS(R16-1306)&gt;100,100,ABS(R16-1306))</f>
        <v>11</v>
      </c>
      <c r="L16" s="52">
        <f>IF(ABS(S16-1731)&gt;100,100,ABS(S16-1731))</f>
        <v>0</v>
      </c>
      <c r="M16" s="56">
        <f>SUM(G16+H16+I16+J16+(V16*((F16-1900)/100)))</f>
        <v>209.9</v>
      </c>
      <c r="N16"/>
      <c r="O16" s="31">
        <v>22</v>
      </c>
      <c r="P16" s="25">
        <v>0</v>
      </c>
      <c r="Q16" s="25"/>
      <c r="R16" s="25">
        <v>1295</v>
      </c>
      <c r="S16" s="25">
        <v>1731</v>
      </c>
      <c r="T16" s="22">
        <v>2</v>
      </c>
      <c r="U16" s="22">
        <v>0</v>
      </c>
      <c r="V16" s="46">
        <f>SUM(K16+L16)</f>
        <v>11</v>
      </c>
      <c r="W16"/>
      <c r="X16"/>
      <c r="Y16"/>
      <c r="Z16"/>
      <c r="AA16"/>
      <c r="AB16"/>
      <c r="AC16"/>
      <c r="AD16"/>
      <c r="AE16"/>
      <c r="AF16"/>
      <c r="AG16"/>
    </row>
    <row r="17" spans="1:33" s="34" customFormat="1" ht="20.1" customHeight="1">
      <c r="A17" s="32">
        <v>10</v>
      </c>
      <c r="B17" s="31">
        <v>18</v>
      </c>
      <c r="C17" s="31" t="s">
        <v>75</v>
      </c>
      <c r="D17" s="31" t="s">
        <v>76</v>
      </c>
      <c r="E17" s="31" t="s">
        <v>126</v>
      </c>
      <c r="F17" s="31">
        <v>2004</v>
      </c>
      <c r="G17" s="9">
        <f>SUM(P17*100)</f>
        <v>500</v>
      </c>
      <c r="H17" s="9">
        <f>SUM(Q17*100)</f>
        <v>0</v>
      </c>
      <c r="I17" s="9">
        <f>SUM(T17*100)</f>
        <v>100</v>
      </c>
      <c r="J17" s="9">
        <f>SUM(U17*100)</f>
        <v>0</v>
      </c>
      <c r="K17" s="52">
        <f>IF(ABS(R17-1306)&gt;100,100,ABS(R17-1306))</f>
        <v>2</v>
      </c>
      <c r="L17" s="52">
        <f>IF(ABS(S17-1731)&gt;100,100,ABS(S17-1731))</f>
        <v>0</v>
      </c>
      <c r="M17" s="56">
        <f>SUM(G17+H17+I17+J17+(V17*((F17-1900)/100)))</f>
        <v>602.08</v>
      </c>
      <c r="N17"/>
      <c r="O17" s="31">
        <v>18</v>
      </c>
      <c r="P17" s="25">
        <v>5</v>
      </c>
      <c r="Q17" s="25">
        <v>0</v>
      </c>
      <c r="R17" s="25">
        <v>1308</v>
      </c>
      <c r="S17" s="25">
        <v>1731</v>
      </c>
      <c r="T17" s="22">
        <v>1</v>
      </c>
      <c r="U17" s="22">
        <v>0</v>
      </c>
      <c r="V17" s="46">
        <f>SUM(K17+L17)</f>
        <v>2</v>
      </c>
      <c r="W17"/>
      <c r="X17"/>
      <c r="Y17"/>
      <c r="Z17"/>
      <c r="AA17"/>
      <c r="AB17"/>
      <c r="AC17"/>
      <c r="AD17"/>
      <c r="AE17"/>
      <c r="AF17"/>
      <c r="AG17"/>
    </row>
    <row r="18" spans="1:33" s="34" customFormat="1" ht="20.1" customHeight="1">
      <c r="A18" s="32">
        <v>11</v>
      </c>
      <c r="B18" s="31">
        <v>28</v>
      </c>
      <c r="C18" s="31" t="s">
        <v>95</v>
      </c>
      <c r="D18" s="32" t="s">
        <v>124</v>
      </c>
      <c r="E18" s="31" t="s">
        <v>77</v>
      </c>
      <c r="F18" s="31">
        <v>1995</v>
      </c>
      <c r="G18" s="9">
        <f>SUM(P18*100)</f>
        <v>200</v>
      </c>
      <c r="H18" s="9">
        <f>SUM(Q18*100)</f>
        <v>0</v>
      </c>
      <c r="I18" s="9">
        <f>SUM(T18*100)</f>
        <v>600</v>
      </c>
      <c r="J18" s="9">
        <f>SUM(U18*100)</f>
        <v>0</v>
      </c>
      <c r="K18" s="52">
        <f>IF(ABS(R18-1306)&gt;100,100,ABS(R18-1306))</f>
        <v>14</v>
      </c>
      <c r="L18" s="52">
        <f>IF(ABS(S18-1731)&gt;100,100,ABS(S18-1731))</f>
        <v>0</v>
      </c>
      <c r="M18" s="56">
        <f>SUM(G18+H18+I18+J18+(V18*((F18-1900)/100)))</f>
        <v>813.3</v>
      </c>
      <c r="N18"/>
      <c r="O18" s="31">
        <v>26</v>
      </c>
      <c r="P18" s="25">
        <v>2</v>
      </c>
      <c r="Q18" s="25"/>
      <c r="R18" s="25">
        <v>1320</v>
      </c>
      <c r="S18" s="25">
        <v>1731</v>
      </c>
      <c r="T18" s="22">
        <v>6</v>
      </c>
      <c r="U18" s="22">
        <v>0</v>
      </c>
      <c r="V18" s="46">
        <f>SUM(K18+L18)</f>
        <v>14</v>
      </c>
      <c r="W18"/>
      <c r="X18"/>
      <c r="Y18"/>
      <c r="Z18"/>
      <c r="AA18"/>
      <c r="AB18"/>
      <c r="AC18"/>
      <c r="AD18"/>
      <c r="AE18"/>
      <c r="AF18"/>
      <c r="AG18"/>
    </row>
    <row r="19" spans="1:22" s="34" customFormat="1" ht="20.1" customHeight="1">
      <c r="A19" s="32">
        <v>12</v>
      </c>
      <c r="B19" s="31">
        <v>29</v>
      </c>
      <c r="C19" s="32" t="s">
        <v>97</v>
      </c>
      <c r="D19" s="32" t="s">
        <v>98</v>
      </c>
      <c r="E19" s="32" t="s">
        <v>99</v>
      </c>
      <c r="F19" s="31">
        <v>1979</v>
      </c>
      <c r="G19" s="9">
        <f>SUM(P19*100)</f>
        <v>300</v>
      </c>
      <c r="H19" s="9">
        <f>SUM(Q19*100)</f>
        <v>0</v>
      </c>
      <c r="I19" s="9">
        <f>SUM(T19*100)</f>
        <v>500</v>
      </c>
      <c r="J19" s="9">
        <f>SUM(U19*100)</f>
        <v>0</v>
      </c>
      <c r="K19" s="52">
        <f>IF(ABS(R19-1306)&gt;100,100,ABS(R19-1306))</f>
        <v>34</v>
      </c>
      <c r="L19" s="52">
        <f>IF(ABS(S19-1731)&gt;100,100,ABS(S19-1731))</f>
        <v>0</v>
      </c>
      <c r="M19" s="56">
        <f>SUM(G19+H19+I19+J19+(V19*((F19-1900)/100)))</f>
        <v>826.86</v>
      </c>
      <c r="N19" s="36"/>
      <c r="O19" s="31">
        <v>29</v>
      </c>
      <c r="P19" s="25">
        <v>3</v>
      </c>
      <c r="Q19" s="25"/>
      <c r="R19" s="25">
        <v>1340</v>
      </c>
      <c r="S19" s="25">
        <v>1731</v>
      </c>
      <c r="T19" s="22">
        <v>5</v>
      </c>
      <c r="U19" s="22">
        <v>0</v>
      </c>
      <c r="V19" s="46">
        <f>SUM(K19+L19)</f>
        <v>34</v>
      </c>
    </row>
    <row r="20" spans="1:33" s="34" customFormat="1" ht="20.1" customHeight="1">
      <c r="A20" s="32">
        <v>13</v>
      </c>
      <c r="B20" s="31">
        <v>20</v>
      </c>
      <c r="C20" s="31" t="s">
        <v>78</v>
      </c>
      <c r="D20" s="31" t="s">
        <v>79</v>
      </c>
      <c r="E20" s="31" t="s">
        <v>80</v>
      </c>
      <c r="F20" s="31">
        <v>1986</v>
      </c>
      <c r="G20" s="9">
        <f>SUM(P20*100)</f>
        <v>200</v>
      </c>
      <c r="H20" s="9">
        <f>SUM(Q20*100)</f>
        <v>0</v>
      </c>
      <c r="I20" s="9">
        <f>SUM(T20*100)</f>
        <v>600</v>
      </c>
      <c r="J20" s="9">
        <f>SUM(U20*100)</f>
        <v>0</v>
      </c>
      <c r="K20" s="52">
        <f>IF(ABS(R20-1306)&gt;100,100,ABS(R20-1306))</f>
        <v>59</v>
      </c>
      <c r="L20" s="52">
        <f>IF(ABS(S20-1731)&gt;100,100,ABS(S20-1731))</f>
        <v>0</v>
      </c>
      <c r="M20" s="56">
        <f>SUM(G20+H20+I20+J20+(V20*((F20-1900)/100)))</f>
        <v>850.74</v>
      </c>
      <c r="N20"/>
      <c r="O20" s="31">
        <v>20</v>
      </c>
      <c r="P20" s="25">
        <v>2</v>
      </c>
      <c r="Q20" s="25"/>
      <c r="R20" s="25">
        <v>1365</v>
      </c>
      <c r="S20" s="25">
        <v>1731</v>
      </c>
      <c r="T20" s="22">
        <v>6</v>
      </c>
      <c r="U20" s="22">
        <v>0</v>
      </c>
      <c r="V20" s="46">
        <f>SUM(K20+L20)</f>
        <v>59</v>
      </c>
      <c r="W20"/>
      <c r="X20"/>
      <c r="Y20"/>
      <c r="Z20"/>
      <c r="AA20"/>
      <c r="AB20"/>
      <c r="AC20"/>
      <c r="AD20"/>
      <c r="AE20"/>
      <c r="AF20"/>
      <c r="AG20"/>
    </row>
    <row r="21" spans="1:33" s="34" customFormat="1" ht="20.1" customHeight="1">
      <c r="A21" s="32">
        <v>14</v>
      </c>
      <c r="B21" s="31">
        <v>26</v>
      </c>
      <c r="C21" s="31" t="s">
        <v>122</v>
      </c>
      <c r="D21" s="32" t="s">
        <v>123</v>
      </c>
      <c r="E21" s="32" t="s">
        <v>96</v>
      </c>
      <c r="F21" s="31">
        <v>1980</v>
      </c>
      <c r="G21" s="9">
        <f>SUM(P21*100)</f>
        <v>800</v>
      </c>
      <c r="H21" s="9">
        <f>SUM(Q21*100)</f>
        <v>0</v>
      </c>
      <c r="I21" s="9">
        <f>SUM(T21*100)</f>
        <v>1000</v>
      </c>
      <c r="J21" s="9">
        <f>SUM(U21*100)</f>
        <v>0</v>
      </c>
      <c r="K21" s="52">
        <f>IF(ABS(R21-1306)&gt;100,100,ABS(R21-1306))</f>
        <v>100</v>
      </c>
      <c r="L21" s="52">
        <f>IF(ABS(S21-1731)&gt;100,100,ABS(S21-1731))</f>
        <v>0</v>
      </c>
      <c r="M21" s="56">
        <f>SUM(G21+H21+I21+J21+(V21*((F21-1900)/100)))</f>
        <v>1880</v>
      </c>
      <c r="N21"/>
      <c r="O21" s="31">
        <v>28</v>
      </c>
      <c r="P21" s="25">
        <v>8</v>
      </c>
      <c r="Q21" s="25"/>
      <c r="R21" s="25">
        <v>0</v>
      </c>
      <c r="S21" s="25">
        <v>1731</v>
      </c>
      <c r="T21" s="22">
        <v>10</v>
      </c>
      <c r="U21" s="22">
        <v>0</v>
      </c>
      <c r="V21" s="46">
        <f>SUM(K21+L21)</f>
        <v>100</v>
      </c>
      <c r="W21"/>
      <c r="X21"/>
      <c r="Y21"/>
      <c r="Z21"/>
      <c r="AA21"/>
      <c r="AB21"/>
      <c r="AC21"/>
      <c r="AD21"/>
      <c r="AE21"/>
      <c r="AF21"/>
      <c r="AG21"/>
    </row>
    <row r="22" spans="1:22" s="34" customFormat="1" ht="20.1" customHeight="1">
      <c r="A22" s="32">
        <v>15</v>
      </c>
      <c r="B22" s="31">
        <v>30</v>
      </c>
      <c r="C22" s="31" t="s">
        <v>94</v>
      </c>
      <c r="D22" s="32" t="s">
        <v>100</v>
      </c>
      <c r="E22" s="31" t="s">
        <v>101</v>
      </c>
      <c r="F22" s="31">
        <v>1976</v>
      </c>
      <c r="G22" s="9">
        <f>SUM(P22*100)</f>
        <v>1000</v>
      </c>
      <c r="H22" s="9">
        <f>SUM(Q22*100)</f>
        <v>400</v>
      </c>
      <c r="I22" s="9">
        <f>SUM(T22*100)</f>
        <v>1300</v>
      </c>
      <c r="J22" s="9">
        <f>SUM(U22*100)</f>
        <v>0</v>
      </c>
      <c r="K22" s="52">
        <f>IF(ABS(R22-1306)&gt;100,100,ABS(R22-1306))</f>
        <v>100</v>
      </c>
      <c r="L22" s="52">
        <f>IF(ABS(S22-1731)&gt;100,100,ABS(S22-1731))</f>
        <v>0</v>
      </c>
      <c r="M22" s="56">
        <f>SUM(G22+H22+I22+J22+(V22*((F22-1900)/100)))</f>
        <v>2776</v>
      </c>
      <c r="N22" s="36"/>
      <c r="O22" s="31">
        <v>30</v>
      </c>
      <c r="P22" s="25">
        <v>10</v>
      </c>
      <c r="Q22" s="25">
        <v>4</v>
      </c>
      <c r="R22" s="25">
        <v>0</v>
      </c>
      <c r="S22" s="25">
        <v>1731</v>
      </c>
      <c r="T22" s="22">
        <v>13</v>
      </c>
      <c r="U22" s="22">
        <v>0</v>
      </c>
      <c r="V22" s="46">
        <f>SUM(K22+L22)</f>
        <v>100</v>
      </c>
    </row>
    <row r="23" spans="1:33" s="34" customFormat="1" ht="20.1" customHeight="1">
      <c r="A23" s="32">
        <v>16</v>
      </c>
      <c r="B23" s="31">
        <v>33</v>
      </c>
      <c r="C23" s="31" t="s">
        <v>107</v>
      </c>
      <c r="D23" s="31" t="s">
        <v>108</v>
      </c>
      <c r="E23" s="31" t="s">
        <v>109</v>
      </c>
      <c r="F23" s="31">
        <v>1968</v>
      </c>
      <c r="G23" s="9">
        <f>SUM(P23*100)</f>
        <v>2100</v>
      </c>
      <c r="H23" s="9">
        <f>SUM(Q23*100)</f>
        <v>300</v>
      </c>
      <c r="I23" s="9">
        <f>SUM(T23*100)</f>
        <v>900</v>
      </c>
      <c r="J23" s="9">
        <f>SUM(U23*100)</f>
        <v>0</v>
      </c>
      <c r="K23" s="52">
        <f>IF(ABS(R23-1306)&gt;100,100,ABS(R23-1306))</f>
        <v>100</v>
      </c>
      <c r="L23" s="52">
        <f>IF(ABS(S23-1731)&gt;100,100,ABS(S23-1731))</f>
        <v>0</v>
      </c>
      <c r="M23" s="56">
        <f>SUM(G23+H23+I23+J23+(V23*((F23-1900)/100)))</f>
        <v>3368</v>
      </c>
      <c r="N23" s="36"/>
      <c r="O23" s="31">
        <v>33</v>
      </c>
      <c r="P23" s="25">
        <v>21</v>
      </c>
      <c r="Q23" s="25">
        <v>3</v>
      </c>
      <c r="R23" s="25">
        <v>0</v>
      </c>
      <c r="S23" s="25">
        <v>1731</v>
      </c>
      <c r="T23" s="22">
        <v>9</v>
      </c>
      <c r="U23" s="22">
        <v>0</v>
      </c>
      <c r="V23" s="46">
        <f>SUM(K23+L23)</f>
        <v>100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</sheetData>
  <mergeCells count="5">
    <mergeCell ref="G6:H6"/>
    <mergeCell ref="P6:Q6"/>
    <mergeCell ref="T6:U6"/>
    <mergeCell ref="E3:K4"/>
    <mergeCell ref="I6:J6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R24"/>
  <sheetViews>
    <sheetView tabSelected="1" zoomScale="86" zoomScaleNormal="86" workbookViewId="0" topLeftCell="A7">
      <selection activeCell="D27" sqref="D27"/>
    </sheetView>
  </sheetViews>
  <sheetFormatPr defaultColWidth="11.421875" defaultRowHeight="12.75"/>
  <cols>
    <col min="1" max="1" width="5.00390625" style="1" customWidth="1"/>
    <col min="2" max="2" width="4.7109375" style="0" customWidth="1"/>
    <col min="3" max="4" width="24.00390625" style="0" customWidth="1"/>
    <col min="5" max="5" width="19.00390625" style="0" customWidth="1"/>
    <col min="6" max="6" width="9.28125" style="0" customWidth="1"/>
    <col min="7" max="14" width="6.7109375" style="0" customWidth="1"/>
    <col min="15" max="16" width="8.140625" style="0" customWidth="1"/>
    <col min="17" max="17" width="8.57421875" style="0" customWidth="1"/>
  </cols>
  <sheetData>
    <row r="1" ht="12.75"/>
    <row r="2" spans="2:6" ht="13.5" thickBot="1">
      <c r="B2" s="2"/>
      <c r="C2" s="3"/>
      <c r="D2" s="3"/>
      <c r="E2" s="1"/>
      <c r="F2" s="1"/>
    </row>
    <row r="3" spans="2:14" ht="18">
      <c r="B3" s="18"/>
      <c r="C3" s="18"/>
      <c r="D3" s="18"/>
      <c r="E3" s="74" t="s">
        <v>26</v>
      </c>
      <c r="F3" s="75"/>
      <c r="G3" s="75"/>
      <c r="H3" s="75"/>
      <c r="I3" s="75"/>
      <c r="J3" s="75"/>
      <c r="K3" s="75"/>
      <c r="L3" s="75"/>
      <c r="M3" s="76"/>
      <c r="N3" s="5"/>
    </row>
    <row r="4" spans="2:14" ht="18.75" thickBot="1">
      <c r="B4" s="18"/>
      <c r="C4" s="18"/>
      <c r="D4" s="18"/>
      <c r="E4" s="77"/>
      <c r="F4" s="78"/>
      <c r="G4" s="78"/>
      <c r="H4" s="78"/>
      <c r="I4" s="78"/>
      <c r="J4" s="78"/>
      <c r="K4" s="78"/>
      <c r="L4" s="78"/>
      <c r="M4" s="79"/>
      <c r="N4" s="5"/>
    </row>
    <row r="5" spans="2:10" ht="21" thickBot="1">
      <c r="B5" s="5"/>
      <c r="C5" s="5"/>
      <c r="D5" s="5"/>
      <c r="E5" s="5"/>
      <c r="F5" s="1"/>
      <c r="G5" s="4"/>
      <c r="H5" s="4"/>
      <c r="I5" s="4"/>
      <c r="J5" s="4"/>
    </row>
    <row r="6" spans="2:31" ht="21" thickBot="1">
      <c r="B6" s="5"/>
      <c r="C6" s="5"/>
      <c r="D6" s="5"/>
      <c r="E6" s="5"/>
      <c r="F6" s="1"/>
      <c r="G6" s="87" t="s">
        <v>8</v>
      </c>
      <c r="H6" s="88"/>
      <c r="I6" s="88"/>
      <c r="J6" s="89"/>
      <c r="K6" s="95" t="s">
        <v>9</v>
      </c>
      <c r="L6" s="96"/>
      <c r="M6" s="96"/>
      <c r="N6" s="97"/>
      <c r="T6" s="90" t="s">
        <v>8</v>
      </c>
      <c r="U6" s="91"/>
      <c r="V6" s="91"/>
      <c r="W6" s="91"/>
      <c r="X6" s="91"/>
      <c r="Y6" s="91"/>
      <c r="Z6" s="92" t="s">
        <v>9</v>
      </c>
      <c r="AA6" s="93"/>
      <c r="AB6" s="93"/>
      <c r="AC6" s="93"/>
      <c r="AD6" s="93"/>
      <c r="AE6" s="93"/>
    </row>
    <row r="7" spans="2:31" ht="15.75" thickBot="1">
      <c r="B7" s="2"/>
      <c r="C7" s="3"/>
      <c r="D7" s="3"/>
      <c r="E7" s="1"/>
      <c r="F7" s="1"/>
      <c r="T7" s="6"/>
      <c r="U7" s="6"/>
      <c r="V7" s="81" t="s">
        <v>5</v>
      </c>
      <c r="W7" s="82"/>
      <c r="X7" s="83" t="s">
        <v>10</v>
      </c>
      <c r="Y7" s="84"/>
      <c r="Z7" s="6"/>
      <c r="AA7" s="6"/>
      <c r="AB7" s="85" t="s">
        <v>6</v>
      </c>
      <c r="AC7" s="86"/>
      <c r="AD7" s="94" t="s">
        <v>29</v>
      </c>
      <c r="AE7" s="94"/>
    </row>
    <row r="8" spans="1:252" s="6" customFormat="1" ht="51" customHeight="1">
      <c r="A8" s="11" t="s">
        <v>21</v>
      </c>
      <c r="B8" s="11" t="s">
        <v>0</v>
      </c>
      <c r="C8" s="11" t="s">
        <v>1</v>
      </c>
      <c r="D8" s="11"/>
      <c r="E8" s="11" t="s">
        <v>2</v>
      </c>
      <c r="F8" s="12" t="s">
        <v>3</v>
      </c>
      <c r="G8" s="13" t="s">
        <v>4</v>
      </c>
      <c r="H8" s="14" t="s">
        <v>7</v>
      </c>
      <c r="I8" s="15" t="s">
        <v>5</v>
      </c>
      <c r="J8" s="62" t="s">
        <v>10</v>
      </c>
      <c r="K8" s="13" t="s">
        <v>4</v>
      </c>
      <c r="L8" s="14" t="s">
        <v>7</v>
      </c>
      <c r="M8" s="15" t="s">
        <v>6</v>
      </c>
      <c r="N8" s="16" t="s">
        <v>29</v>
      </c>
      <c r="O8" s="64" t="s">
        <v>24</v>
      </c>
      <c r="P8" s="48" t="s">
        <v>23</v>
      </c>
      <c r="Q8" s="49" t="s">
        <v>11</v>
      </c>
      <c r="R8" s="7"/>
      <c r="S8" s="30" t="s">
        <v>0</v>
      </c>
      <c r="T8" s="17" t="s">
        <v>12</v>
      </c>
      <c r="U8" s="17" t="s">
        <v>13</v>
      </c>
      <c r="V8" s="21" t="s">
        <v>14</v>
      </c>
      <c r="W8" s="21" t="s">
        <v>15</v>
      </c>
      <c r="X8" s="24" t="s">
        <v>16</v>
      </c>
      <c r="Y8" s="24" t="s">
        <v>17</v>
      </c>
      <c r="Z8" s="17" t="s">
        <v>12</v>
      </c>
      <c r="AA8" s="17" t="s">
        <v>13</v>
      </c>
      <c r="AB8" s="27" t="s">
        <v>18</v>
      </c>
      <c r="AC8" s="57" t="s">
        <v>19</v>
      </c>
      <c r="AD8" s="59" t="s">
        <v>30</v>
      </c>
      <c r="AE8" s="59" t="s">
        <v>31</v>
      </c>
      <c r="AF8" s="7"/>
      <c r="AG8" s="7"/>
      <c r="AH8" s="21" t="s">
        <v>5</v>
      </c>
      <c r="AI8" s="24" t="s">
        <v>10</v>
      </c>
      <c r="AJ8" s="27" t="s">
        <v>6</v>
      </c>
      <c r="AK8" s="59" t="s">
        <v>29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</row>
    <row r="9" spans="1:37" s="34" customFormat="1" ht="20.1" customHeight="1">
      <c r="A9" s="32">
        <v>1</v>
      </c>
      <c r="B9" s="31">
        <v>7</v>
      </c>
      <c r="C9" s="31" t="s">
        <v>46</v>
      </c>
      <c r="D9" s="31" t="s">
        <v>47</v>
      </c>
      <c r="E9" s="31" t="s">
        <v>48</v>
      </c>
      <c r="F9" s="31">
        <v>1977</v>
      </c>
      <c r="G9" s="47">
        <f>SUM(T9*100)</f>
        <v>0</v>
      </c>
      <c r="H9" s="9">
        <f>SUM(U9*300)</f>
        <v>0</v>
      </c>
      <c r="I9" s="19">
        <f>IF(ABS(AH9-1892)&gt;100,100,ABS(AH9-1892))</f>
        <v>1</v>
      </c>
      <c r="J9" s="63">
        <f>IF(ABS(AI9-3280)&gt;100,100,ABS(AI9-3280))</f>
        <v>0</v>
      </c>
      <c r="K9" s="66">
        <f>SUM(Z9*100)</f>
        <v>0</v>
      </c>
      <c r="L9" s="9">
        <f>SUM(AA9*300)</f>
        <v>0</v>
      </c>
      <c r="M9" s="9">
        <f>IF(ABS(AJ9-2542)&gt;100,100,ABS(AJ9-2542))</f>
        <v>1</v>
      </c>
      <c r="N9" s="67">
        <f>IF(ABS(AK9-1458)&gt;100,100,ABS(AK9-1458))</f>
        <v>1</v>
      </c>
      <c r="O9" s="65">
        <f>SUM(G9+H9+K9+L9)</f>
        <v>0</v>
      </c>
      <c r="P9" s="50">
        <f>SUM(I9+J9+M9+N9)</f>
        <v>3</v>
      </c>
      <c r="Q9" s="10">
        <f>SUM(O9+(P9*(F9-1900)/100))</f>
        <v>2.31</v>
      </c>
      <c r="S9" s="31">
        <v>7</v>
      </c>
      <c r="T9" s="20">
        <v>0</v>
      </c>
      <c r="U9" s="20">
        <v>0</v>
      </c>
      <c r="V9" s="22">
        <v>31</v>
      </c>
      <c r="W9" s="22">
        <v>33</v>
      </c>
      <c r="X9" s="25">
        <v>54</v>
      </c>
      <c r="Y9" s="25">
        <v>40</v>
      </c>
      <c r="Z9" s="20">
        <v>0</v>
      </c>
      <c r="AA9" s="20">
        <v>0</v>
      </c>
      <c r="AB9" s="28">
        <v>42</v>
      </c>
      <c r="AC9" s="58">
        <v>21</v>
      </c>
      <c r="AD9" s="60">
        <v>24</v>
      </c>
      <c r="AE9" s="60">
        <v>19</v>
      </c>
      <c r="AH9" s="23">
        <f>SUM((V9*60)+W9)</f>
        <v>1893</v>
      </c>
      <c r="AI9" s="26">
        <f>SUM((X9*60)+Y9)</f>
        <v>3280</v>
      </c>
      <c r="AJ9" s="29">
        <f>SUM((AB9*60)+AC9)</f>
        <v>2541</v>
      </c>
      <c r="AK9" s="61">
        <f>SUM((AD9*60)+AE9)</f>
        <v>1459</v>
      </c>
    </row>
    <row r="10" spans="1:37" s="34" customFormat="1" ht="20.1" customHeight="1">
      <c r="A10" s="32">
        <v>2</v>
      </c>
      <c r="B10" s="31">
        <v>5</v>
      </c>
      <c r="C10" s="31" t="s">
        <v>40</v>
      </c>
      <c r="D10" s="31" t="s">
        <v>41</v>
      </c>
      <c r="E10" s="31" t="s">
        <v>42</v>
      </c>
      <c r="F10" s="31">
        <v>1981</v>
      </c>
      <c r="G10" s="47">
        <f>SUM(T10*100)</f>
        <v>0</v>
      </c>
      <c r="H10" s="9">
        <f>SUM(U10*300)</f>
        <v>0</v>
      </c>
      <c r="I10" s="19">
        <f>IF(ABS(AH10-1892)&gt;100,100,ABS(AH10-1892))</f>
        <v>6</v>
      </c>
      <c r="J10" s="63">
        <f>IF(ABS(AI10-3280)&gt;100,100,ABS(AI10-3280))</f>
        <v>0</v>
      </c>
      <c r="K10" s="66">
        <f>SUM(Z10*100)</f>
        <v>0</v>
      </c>
      <c r="L10" s="9">
        <f>SUM(AA10*300)</f>
        <v>0</v>
      </c>
      <c r="M10" s="9">
        <f>IF(ABS(AJ10-2542)&gt;100,100,ABS(AJ10-2542))</f>
        <v>2</v>
      </c>
      <c r="N10" s="67">
        <f>IF(ABS(AK10-1458)&gt;100,100,ABS(AK10-1458))</f>
        <v>1</v>
      </c>
      <c r="O10" s="65">
        <f>SUM(G10+H10+K10+L10)</f>
        <v>0</v>
      </c>
      <c r="P10" s="50">
        <f>SUM(I10+J10+M10+N10)</f>
        <v>9</v>
      </c>
      <c r="Q10" s="10">
        <f>SUM(O10+(P10*(F10-1900)/100))</f>
        <v>7.29</v>
      </c>
      <c r="S10" s="31">
        <v>5</v>
      </c>
      <c r="T10" s="20">
        <v>0</v>
      </c>
      <c r="U10" s="20">
        <v>0</v>
      </c>
      <c r="V10" s="22">
        <v>31</v>
      </c>
      <c r="W10" s="22">
        <v>38</v>
      </c>
      <c r="X10" s="25">
        <v>54</v>
      </c>
      <c r="Y10" s="25">
        <v>40</v>
      </c>
      <c r="Z10" s="20">
        <v>0</v>
      </c>
      <c r="AA10" s="20">
        <v>0</v>
      </c>
      <c r="AB10" s="28">
        <v>42</v>
      </c>
      <c r="AC10" s="58">
        <v>24</v>
      </c>
      <c r="AD10" s="60">
        <v>24</v>
      </c>
      <c r="AE10" s="60">
        <v>19</v>
      </c>
      <c r="AH10" s="23">
        <f>SUM((V10*60)+W10)</f>
        <v>1898</v>
      </c>
      <c r="AI10" s="26">
        <f>SUM((X10*60)+Y10)</f>
        <v>3280</v>
      </c>
      <c r="AJ10" s="29">
        <f>SUM((AB10*60)+AC10)</f>
        <v>2544</v>
      </c>
      <c r="AK10" s="61">
        <f>SUM((AD10*60)+AE10)</f>
        <v>1459</v>
      </c>
    </row>
    <row r="11" spans="1:37" s="34" customFormat="1" ht="20.1" customHeight="1">
      <c r="A11" s="32">
        <v>3</v>
      </c>
      <c r="B11" s="31">
        <v>12</v>
      </c>
      <c r="C11" s="31" t="s">
        <v>61</v>
      </c>
      <c r="D11" s="31" t="s">
        <v>119</v>
      </c>
      <c r="E11" s="31" t="s">
        <v>62</v>
      </c>
      <c r="F11" s="31">
        <v>1974</v>
      </c>
      <c r="G11" s="47">
        <f>SUM(T11*100)</f>
        <v>0</v>
      </c>
      <c r="H11" s="9">
        <f>SUM(U11*300)</f>
        <v>0</v>
      </c>
      <c r="I11" s="19">
        <f>IF(ABS(AH11-1892)&gt;100,100,ABS(AH11-1892))</f>
        <v>1</v>
      </c>
      <c r="J11" s="63">
        <f>IF(ABS(AI11-3280)&gt;100,100,ABS(AI11-3280))</f>
        <v>0</v>
      </c>
      <c r="K11" s="66">
        <f>SUM(Z11*100)</f>
        <v>100</v>
      </c>
      <c r="L11" s="9">
        <f>SUM(AA11*300)</f>
        <v>0</v>
      </c>
      <c r="M11" s="9">
        <f>IF(ABS(AJ11-2542)&gt;100,100,ABS(AJ11-2542))</f>
        <v>2</v>
      </c>
      <c r="N11" s="67">
        <f>IF(ABS(AK11-1458)&gt;100,100,ABS(AK11-1458))</f>
        <v>2</v>
      </c>
      <c r="O11" s="65">
        <f>SUM(G11+H11+K11+L11)</f>
        <v>100</v>
      </c>
      <c r="P11" s="50">
        <f>SUM(I11+J11+M11+N11)</f>
        <v>5</v>
      </c>
      <c r="Q11" s="10">
        <f>SUM(O11+(P11*(F11-1900)/100))</f>
        <v>103.7</v>
      </c>
      <c r="S11" s="31">
        <v>12</v>
      </c>
      <c r="T11" s="20">
        <v>0</v>
      </c>
      <c r="U11" s="20">
        <v>0</v>
      </c>
      <c r="V11" s="22">
        <v>31</v>
      </c>
      <c r="W11" s="22">
        <v>31</v>
      </c>
      <c r="X11" s="25">
        <v>54</v>
      </c>
      <c r="Y11" s="25">
        <v>40</v>
      </c>
      <c r="Z11" s="20">
        <v>1</v>
      </c>
      <c r="AA11" s="20">
        <v>0</v>
      </c>
      <c r="AB11" s="28">
        <v>42</v>
      </c>
      <c r="AC11" s="58">
        <v>20</v>
      </c>
      <c r="AD11" s="60">
        <v>24</v>
      </c>
      <c r="AE11" s="60">
        <v>20</v>
      </c>
      <c r="AH11" s="23">
        <f>SUM((V11*60)+W11)</f>
        <v>1891</v>
      </c>
      <c r="AI11" s="26">
        <f>SUM((X11*60)+Y11)</f>
        <v>3280</v>
      </c>
      <c r="AJ11" s="29">
        <f>SUM((AB11*60)+AC11)</f>
        <v>2540</v>
      </c>
      <c r="AK11" s="61">
        <f>SUM((AD11*60)+AE11)</f>
        <v>1460</v>
      </c>
    </row>
    <row r="12" spans="1:252" s="34" customFormat="1" ht="20.1" customHeight="1">
      <c r="A12" s="32">
        <v>4</v>
      </c>
      <c r="B12" s="31">
        <v>16</v>
      </c>
      <c r="C12" s="31" t="s">
        <v>70</v>
      </c>
      <c r="D12" s="31" t="s">
        <v>121</v>
      </c>
      <c r="E12" s="31" t="s">
        <v>71</v>
      </c>
      <c r="F12" s="31">
        <v>1986</v>
      </c>
      <c r="G12" s="47">
        <f>SUM(T12*100)</f>
        <v>100</v>
      </c>
      <c r="H12" s="9">
        <f>SUM(U12*300)</f>
        <v>0</v>
      </c>
      <c r="I12" s="19">
        <f>IF(ABS(AH12-1892)&gt;100,100,ABS(AH12-1892))</f>
        <v>1</v>
      </c>
      <c r="J12" s="63">
        <f>IF(ABS(AI12-3280)&gt;100,100,ABS(AI12-3280))</f>
        <v>0</v>
      </c>
      <c r="K12" s="66">
        <f>SUM(Z12*100)</f>
        <v>0</v>
      </c>
      <c r="L12" s="9">
        <f>SUM(AA12*300)</f>
        <v>0</v>
      </c>
      <c r="M12" s="9">
        <f>IF(ABS(AJ12-2542)&gt;100,100,ABS(AJ12-2542))</f>
        <v>4</v>
      </c>
      <c r="N12" s="67">
        <f>IF(ABS(AK12-1458)&gt;100,100,ABS(AK12-1458))</f>
        <v>2</v>
      </c>
      <c r="O12" s="65">
        <f>SUM(G12+H12+K12+L12)</f>
        <v>100</v>
      </c>
      <c r="P12" s="50">
        <f>SUM(I12+J12+M12+N12)</f>
        <v>7</v>
      </c>
      <c r="Q12" s="10">
        <f>SUM(O12+(P12*(F12-1900)/100))</f>
        <v>106.02</v>
      </c>
      <c r="R12"/>
      <c r="S12" s="31">
        <v>16</v>
      </c>
      <c r="T12" s="20">
        <v>1</v>
      </c>
      <c r="U12" s="20">
        <v>0</v>
      </c>
      <c r="V12" s="22">
        <v>31</v>
      </c>
      <c r="W12" s="22">
        <v>31</v>
      </c>
      <c r="X12" s="25">
        <v>54</v>
      </c>
      <c r="Y12" s="25">
        <v>40</v>
      </c>
      <c r="Z12" s="20">
        <v>0</v>
      </c>
      <c r="AA12" s="20">
        <v>0</v>
      </c>
      <c r="AB12" s="28">
        <v>42</v>
      </c>
      <c r="AC12" s="58">
        <v>26</v>
      </c>
      <c r="AD12" s="60">
        <v>24</v>
      </c>
      <c r="AE12" s="60">
        <v>20</v>
      </c>
      <c r="AF12"/>
      <c r="AG12"/>
      <c r="AH12" s="23">
        <f>SUM((V12*60)+W12)</f>
        <v>1891</v>
      </c>
      <c r="AI12" s="26">
        <f>SUM((X12*60)+Y12)</f>
        <v>3280</v>
      </c>
      <c r="AJ12" s="29">
        <f>SUM((AB12*60)+AC12)</f>
        <v>2546</v>
      </c>
      <c r="AK12" s="61">
        <f>SUM((AD12*60)+AE12)</f>
        <v>1460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37" s="34" customFormat="1" ht="20.1" customHeight="1">
      <c r="A13" s="32">
        <v>5</v>
      </c>
      <c r="B13" s="31">
        <v>17</v>
      </c>
      <c r="C13" s="31" t="s">
        <v>72</v>
      </c>
      <c r="D13" s="31" t="s">
        <v>73</v>
      </c>
      <c r="E13" s="31" t="s">
        <v>74</v>
      </c>
      <c r="F13" s="31">
        <v>1966</v>
      </c>
      <c r="G13" s="47">
        <f>SUM(T13*100)</f>
        <v>0</v>
      </c>
      <c r="H13" s="9">
        <f>SUM(U13*300)</f>
        <v>0</v>
      </c>
      <c r="I13" s="19">
        <f>IF(ABS(AH13-1892)&gt;100,100,ABS(AH13-1892))</f>
        <v>3</v>
      </c>
      <c r="J13" s="63">
        <f>IF(ABS(AI13-3280)&gt;100,100,ABS(AI13-3280))</f>
        <v>0</v>
      </c>
      <c r="K13" s="66">
        <f>SUM(Z13*100)</f>
        <v>100</v>
      </c>
      <c r="L13" s="9">
        <f>SUM(AA13*300)</f>
        <v>0</v>
      </c>
      <c r="M13" s="9">
        <f>IF(ABS(AJ13-2542)&gt;100,100,ABS(AJ13-2542))</f>
        <v>2</v>
      </c>
      <c r="N13" s="67">
        <f>IF(ABS(AK13-1458)&gt;100,100,ABS(AK13-1458))</f>
        <v>5</v>
      </c>
      <c r="O13" s="65">
        <f>SUM(G13+H13+K13+L13)</f>
        <v>100</v>
      </c>
      <c r="P13" s="50">
        <f>SUM(I13+J13+M13+N13)</f>
        <v>10</v>
      </c>
      <c r="Q13" s="10">
        <f>SUM(O13+(P13*(F13-1900)/100))</f>
        <v>106.6</v>
      </c>
      <c r="S13" s="31">
        <v>17</v>
      </c>
      <c r="T13" s="20">
        <v>0</v>
      </c>
      <c r="U13" s="20">
        <v>0</v>
      </c>
      <c r="V13" s="22">
        <v>31</v>
      </c>
      <c r="W13" s="22">
        <v>35</v>
      </c>
      <c r="X13" s="25">
        <v>54</v>
      </c>
      <c r="Y13" s="25">
        <v>40</v>
      </c>
      <c r="Z13" s="20">
        <v>1</v>
      </c>
      <c r="AA13" s="20">
        <v>0</v>
      </c>
      <c r="AB13" s="28">
        <v>42</v>
      </c>
      <c r="AC13" s="58">
        <v>24</v>
      </c>
      <c r="AD13" s="60">
        <v>24</v>
      </c>
      <c r="AE13" s="60">
        <v>23</v>
      </c>
      <c r="AH13" s="23">
        <f>SUM((V13*60)+W13)</f>
        <v>1895</v>
      </c>
      <c r="AI13" s="26">
        <f>SUM((X13*60)+Y13)</f>
        <v>3280</v>
      </c>
      <c r="AJ13" s="29">
        <f>SUM((AB13*60)+AC13)</f>
        <v>2544</v>
      </c>
      <c r="AK13" s="61">
        <f>SUM((AD13*60)+AE13)</f>
        <v>1463</v>
      </c>
    </row>
    <row r="14" spans="1:37" s="34" customFormat="1" ht="20.1" customHeight="1">
      <c r="A14" s="32">
        <v>6</v>
      </c>
      <c r="B14" s="31">
        <v>11</v>
      </c>
      <c r="C14" s="32" t="s">
        <v>58</v>
      </c>
      <c r="D14" s="32" t="s">
        <v>59</v>
      </c>
      <c r="E14" s="32" t="s">
        <v>60</v>
      </c>
      <c r="F14" s="31">
        <v>1975</v>
      </c>
      <c r="G14" s="47">
        <f>SUM(T14*100)</f>
        <v>200</v>
      </c>
      <c r="H14" s="9">
        <f>SUM(U14*300)</f>
        <v>0</v>
      </c>
      <c r="I14" s="19">
        <f>IF(ABS(AH14-1892)&gt;100,100,ABS(AH14-1892))</f>
        <v>8</v>
      </c>
      <c r="J14" s="63">
        <f>IF(ABS(AI14-3280)&gt;100,100,ABS(AI14-3280))</f>
        <v>0</v>
      </c>
      <c r="K14" s="66">
        <f>SUM(Z14*100)</f>
        <v>0</v>
      </c>
      <c r="L14" s="9">
        <f>SUM(AA14*300)</f>
        <v>0</v>
      </c>
      <c r="M14" s="9">
        <f>IF(ABS(AJ14-2542)&gt;100,100,ABS(AJ14-2542))</f>
        <v>18</v>
      </c>
      <c r="N14" s="67">
        <f>IF(ABS(AK14-1458)&gt;100,100,ABS(AK14-1458))</f>
        <v>9</v>
      </c>
      <c r="O14" s="65">
        <f>SUM(G14+H14+K14+L14)</f>
        <v>200</v>
      </c>
      <c r="P14" s="50">
        <f>SUM(I14+J14+M14+N14)</f>
        <v>35</v>
      </c>
      <c r="Q14" s="10">
        <f>SUM(O14+(P14*(F14-1900)/100))</f>
        <v>226.25</v>
      </c>
      <c r="S14" s="31">
        <v>11</v>
      </c>
      <c r="T14" s="20">
        <v>2</v>
      </c>
      <c r="U14" s="20">
        <v>0</v>
      </c>
      <c r="V14" s="22">
        <v>31</v>
      </c>
      <c r="W14" s="22">
        <v>40</v>
      </c>
      <c r="X14" s="25">
        <v>54</v>
      </c>
      <c r="Y14" s="25">
        <v>40</v>
      </c>
      <c r="Z14" s="20">
        <v>0</v>
      </c>
      <c r="AA14" s="20">
        <v>0</v>
      </c>
      <c r="AB14" s="28">
        <v>42</v>
      </c>
      <c r="AC14" s="58">
        <v>40</v>
      </c>
      <c r="AD14" s="60">
        <v>24</v>
      </c>
      <c r="AE14" s="60">
        <v>27</v>
      </c>
      <c r="AH14" s="23">
        <f>SUM((V14*60)+W14)</f>
        <v>1900</v>
      </c>
      <c r="AI14" s="26">
        <f>SUM((X14*60)+Y14)</f>
        <v>3280</v>
      </c>
      <c r="AJ14" s="29">
        <f>SUM((AB14*60)+AC14)</f>
        <v>2560</v>
      </c>
      <c r="AK14" s="61">
        <f>SUM((AD14*60)+AE14)</f>
        <v>1467</v>
      </c>
    </row>
    <row r="15" spans="1:37" s="34" customFormat="1" ht="20.1" customHeight="1">
      <c r="A15" s="32">
        <v>7</v>
      </c>
      <c r="B15" s="31">
        <v>4</v>
      </c>
      <c r="C15" s="31" t="s">
        <v>38</v>
      </c>
      <c r="D15" s="31" t="s">
        <v>120</v>
      </c>
      <c r="E15" s="31" t="s">
        <v>39</v>
      </c>
      <c r="F15" s="31">
        <v>1982</v>
      </c>
      <c r="G15" s="47">
        <f>SUM(T15*100)</f>
        <v>0</v>
      </c>
      <c r="H15" s="9">
        <f>SUM(U15*300)</f>
        <v>0</v>
      </c>
      <c r="I15" s="19">
        <f>IF(ABS(AH15-1892)&gt;100,100,ABS(AH15-1892))</f>
        <v>28</v>
      </c>
      <c r="J15" s="63">
        <f>IF(ABS(AI15-3280)&gt;100,100,ABS(AI15-3280))</f>
        <v>0</v>
      </c>
      <c r="K15" s="66">
        <f>SUM(Z15*100)</f>
        <v>200</v>
      </c>
      <c r="L15" s="9">
        <f>SUM(AA15*300)</f>
        <v>0</v>
      </c>
      <c r="M15" s="9">
        <f>IF(ABS(AJ15-2542)&gt;100,100,ABS(AJ15-2542))</f>
        <v>20</v>
      </c>
      <c r="N15" s="67">
        <f>IF(ABS(AK15-1458)&gt;100,100,ABS(AK15-1458))</f>
        <v>12</v>
      </c>
      <c r="O15" s="65">
        <f>SUM(G15+H15+K15+L15)</f>
        <v>200</v>
      </c>
      <c r="P15" s="50">
        <f>SUM(I15+J15+M15+N15)</f>
        <v>60</v>
      </c>
      <c r="Q15" s="10">
        <f>SUM(O15+(P15*(F15-1900)/100))</f>
        <v>249.2</v>
      </c>
      <c r="S15" s="31">
        <v>4</v>
      </c>
      <c r="T15" s="20">
        <v>0</v>
      </c>
      <c r="U15" s="20">
        <v>0</v>
      </c>
      <c r="V15" s="22">
        <v>32</v>
      </c>
      <c r="W15" s="22">
        <v>0</v>
      </c>
      <c r="X15" s="25">
        <v>54</v>
      </c>
      <c r="Y15" s="25">
        <v>40</v>
      </c>
      <c r="Z15" s="20">
        <v>2</v>
      </c>
      <c r="AA15" s="20">
        <v>0</v>
      </c>
      <c r="AB15" s="28">
        <v>42</v>
      </c>
      <c r="AC15" s="58">
        <v>2</v>
      </c>
      <c r="AD15" s="60">
        <v>24</v>
      </c>
      <c r="AE15" s="60">
        <v>30</v>
      </c>
      <c r="AH15" s="23">
        <f>SUM((V15*60)+W15)</f>
        <v>1920</v>
      </c>
      <c r="AI15" s="26">
        <f>SUM((X15*60)+Y15)</f>
        <v>3280</v>
      </c>
      <c r="AJ15" s="29">
        <f>SUM((AB15*60)+AC15)</f>
        <v>2522</v>
      </c>
      <c r="AK15" s="61">
        <f>SUM((AD15*60)+AE15)</f>
        <v>1470</v>
      </c>
    </row>
    <row r="16" spans="1:37" s="34" customFormat="1" ht="20.1" customHeight="1">
      <c r="A16" s="32">
        <v>8</v>
      </c>
      <c r="B16" s="31">
        <v>10</v>
      </c>
      <c r="C16" s="31" t="s">
        <v>55</v>
      </c>
      <c r="D16" s="31" t="s">
        <v>56</v>
      </c>
      <c r="E16" s="31" t="s">
        <v>57</v>
      </c>
      <c r="F16" s="31">
        <v>1976</v>
      </c>
      <c r="G16" s="47">
        <f>SUM(T16*100)</f>
        <v>200</v>
      </c>
      <c r="H16" s="9">
        <f>SUM(U16*300)</f>
        <v>0</v>
      </c>
      <c r="I16" s="19">
        <f>IF(ABS(AH16-1892)&gt;100,100,ABS(AH16-1892))</f>
        <v>100</v>
      </c>
      <c r="J16" s="63">
        <f>IF(ABS(AI16-3280)&gt;100,100,ABS(AI16-3280))</f>
        <v>0</v>
      </c>
      <c r="K16" s="66">
        <f>SUM(Z16*100)</f>
        <v>0</v>
      </c>
      <c r="L16" s="9">
        <f>SUM(AA16*300)</f>
        <v>0</v>
      </c>
      <c r="M16" s="9">
        <f>IF(ABS(AJ16-2542)&gt;100,100,ABS(AJ16-2542))</f>
        <v>19</v>
      </c>
      <c r="N16" s="67">
        <f>IF(ABS(AK16-1458)&gt;100,100,ABS(AK16-1458))</f>
        <v>13</v>
      </c>
      <c r="O16" s="65">
        <f>SUM(G16+H16+K16+L16)</f>
        <v>200</v>
      </c>
      <c r="P16" s="50">
        <f>SUM(I16+J16+M16+N16)</f>
        <v>132</v>
      </c>
      <c r="Q16" s="10">
        <f>SUM(O16+(P16*(F16-1900)/100))</f>
        <v>300.32</v>
      </c>
      <c r="S16" s="31">
        <v>10</v>
      </c>
      <c r="T16" s="20">
        <v>2</v>
      </c>
      <c r="U16" s="20">
        <v>0</v>
      </c>
      <c r="V16" s="22">
        <v>43</v>
      </c>
      <c r="W16" s="22">
        <v>34</v>
      </c>
      <c r="X16" s="25">
        <v>54</v>
      </c>
      <c r="Y16" s="25">
        <v>40</v>
      </c>
      <c r="Z16" s="20">
        <v>0</v>
      </c>
      <c r="AA16" s="20">
        <v>0</v>
      </c>
      <c r="AB16" s="28">
        <v>42</v>
      </c>
      <c r="AC16" s="58">
        <v>41</v>
      </c>
      <c r="AD16" s="60">
        <v>24</v>
      </c>
      <c r="AE16" s="60">
        <v>31</v>
      </c>
      <c r="AH16" s="23">
        <f>SUM((V16*60)+W16)</f>
        <v>2614</v>
      </c>
      <c r="AI16" s="26">
        <f>SUM((X16*60)+Y16)</f>
        <v>3280</v>
      </c>
      <c r="AJ16" s="29">
        <f>SUM((AB16*60)+AC16)</f>
        <v>2561</v>
      </c>
      <c r="AK16" s="61">
        <f>SUM((AD16*60)+AE16)</f>
        <v>1471</v>
      </c>
    </row>
    <row r="17" spans="1:37" s="34" customFormat="1" ht="20.1" customHeight="1">
      <c r="A17" s="32">
        <v>9</v>
      </c>
      <c r="B17" s="31">
        <v>13</v>
      </c>
      <c r="C17" s="31" t="s">
        <v>63</v>
      </c>
      <c r="D17" s="31" t="s">
        <v>64</v>
      </c>
      <c r="E17" s="32" t="s">
        <v>65</v>
      </c>
      <c r="F17" s="31">
        <v>1973</v>
      </c>
      <c r="G17" s="47">
        <f>SUM(T17*100)</f>
        <v>100</v>
      </c>
      <c r="H17" s="9">
        <f>SUM(U17*300)</f>
        <v>0</v>
      </c>
      <c r="I17" s="19">
        <f>IF(ABS(AH17-1892)&gt;100,100,ABS(AH17-1892))</f>
        <v>100</v>
      </c>
      <c r="J17" s="63">
        <f>IF(ABS(AI17-3280)&gt;100,100,ABS(AI17-3280))</f>
        <v>0</v>
      </c>
      <c r="K17" s="66">
        <f>SUM(Z17*100)</f>
        <v>100</v>
      </c>
      <c r="L17" s="9">
        <f>SUM(AA17*300)</f>
        <v>0</v>
      </c>
      <c r="M17" s="9">
        <f>IF(ABS(AJ17-2542)&gt;100,100,ABS(AJ17-2542))</f>
        <v>1</v>
      </c>
      <c r="N17" s="67">
        <f>IF(ABS(AK17-1458)&gt;100,100,ABS(AK17-1458))</f>
        <v>69</v>
      </c>
      <c r="O17" s="65">
        <f>SUM(G17+H17+K17+L17)</f>
        <v>200</v>
      </c>
      <c r="P17" s="50">
        <f>SUM(I17+J17+M17+N17)</f>
        <v>170</v>
      </c>
      <c r="Q17" s="10">
        <f>SUM(O17+(P17*(F17-1900)/100))</f>
        <v>324.1</v>
      </c>
      <c r="S17" s="31">
        <v>13</v>
      </c>
      <c r="T17" s="20">
        <v>1</v>
      </c>
      <c r="U17" s="20">
        <v>0</v>
      </c>
      <c r="V17" s="22">
        <v>41</v>
      </c>
      <c r="W17" s="22">
        <v>24</v>
      </c>
      <c r="X17" s="25">
        <v>54</v>
      </c>
      <c r="Y17" s="25">
        <v>40</v>
      </c>
      <c r="Z17" s="20">
        <v>1</v>
      </c>
      <c r="AA17" s="20">
        <v>0</v>
      </c>
      <c r="AB17" s="28">
        <v>42</v>
      </c>
      <c r="AC17" s="58">
        <v>23</v>
      </c>
      <c r="AD17" s="60">
        <v>23</v>
      </c>
      <c r="AE17" s="60">
        <v>9</v>
      </c>
      <c r="AH17" s="23">
        <f>SUM((V17*60)+W17)</f>
        <v>2484</v>
      </c>
      <c r="AI17" s="26">
        <f>SUM((X17*60)+Y17)</f>
        <v>3280</v>
      </c>
      <c r="AJ17" s="29">
        <f>SUM((AB17*60)+AC17)</f>
        <v>2543</v>
      </c>
      <c r="AK17" s="61">
        <f>SUM((AD17*60)+AE17)</f>
        <v>1389</v>
      </c>
    </row>
    <row r="18" spans="1:252" s="34" customFormat="1" ht="20.1" customHeight="1">
      <c r="A18" s="32">
        <v>10</v>
      </c>
      <c r="B18" s="31">
        <v>8</v>
      </c>
      <c r="C18" s="31" t="s">
        <v>49</v>
      </c>
      <c r="D18" s="31" t="s">
        <v>50</v>
      </c>
      <c r="E18" s="31" t="s">
        <v>51</v>
      </c>
      <c r="F18" s="31">
        <v>1977</v>
      </c>
      <c r="G18" s="47">
        <f>SUM(T18*100)</f>
        <v>200</v>
      </c>
      <c r="H18" s="9">
        <f>SUM(U18*300)</f>
        <v>0</v>
      </c>
      <c r="I18" s="19">
        <f>IF(ABS(AH18-1892)&gt;100,100,ABS(AH18-1892))</f>
        <v>100</v>
      </c>
      <c r="J18" s="63">
        <f>IF(ABS(AI18-3280)&gt;100,100,ABS(AI18-3280))</f>
        <v>0</v>
      </c>
      <c r="K18" s="66">
        <f>SUM(Z18*100)</f>
        <v>200</v>
      </c>
      <c r="L18" s="9">
        <f>SUM(AA18*300)</f>
        <v>0</v>
      </c>
      <c r="M18" s="9">
        <f>IF(ABS(AJ18-2542)&gt;100,100,ABS(AJ18-2542))</f>
        <v>8</v>
      </c>
      <c r="N18" s="67">
        <f>IF(ABS(AK18-1458)&gt;100,100,ABS(AK18-1458))</f>
        <v>4</v>
      </c>
      <c r="O18" s="65">
        <f>SUM(G18+H18+K18+L18)</f>
        <v>400</v>
      </c>
      <c r="P18" s="50">
        <f>SUM(I18+J18+M18+N18)</f>
        <v>112</v>
      </c>
      <c r="Q18" s="10">
        <f>SUM(O18+(P18*(F18-1900)/100))</f>
        <v>486.24</v>
      </c>
      <c r="R18"/>
      <c r="S18" s="31">
        <v>8</v>
      </c>
      <c r="T18" s="20">
        <v>2</v>
      </c>
      <c r="U18" s="20">
        <v>0</v>
      </c>
      <c r="V18" s="22">
        <v>42</v>
      </c>
      <c r="W18" s="22">
        <v>56</v>
      </c>
      <c r="X18" s="25">
        <v>54</v>
      </c>
      <c r="Y18" s="25">
        <v>40</v>
      </c>
      <c r="Z18" s="20">
        <v>2</v>
      </c>
      <c r="AA18" s="20">
        <v>0</v>
      </c>
      <c r="AB18" s="28">
        <v>42</v>
      </c>
      <c r="AC18" s="58">
        <v>14</v>
      </c>
      <c r="AD18" s="60">
        <v>24</v>
      </c>
      <c r="AE18" s="60">
        <v>14</v>
      </c>
      <c r="AF18"/>
      <c r="AG18"/>
      <c r="AH18" s="23">
        <f>SUM((V18*60)+W18)</f>
        <v>2576</v>
      </c>
      <c r="AI18" s="26">
        <f>SUM((X18*60)+Y18)</f>
        <v>3280</v>
      </c>
      <c r="AJ18" s="29">
        <f>SUM((AB18*60)+AC18)</f>
        <v>2534</v>
      </c>
      <c r="AK18" s="61">
        <f>SUM((AD18*60)+AE18)</f>
        <v>1454</v>
      </c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37" s="34" customFormat="1" ht="20.1" customHeight="1">
      <c r="A19" s="32">
        <v>11</v>
      </c>
      <c r="B19" s="31">
        <v>2</v>
      </c>
      <c r="C19" s="31" t="s">
        <v>35</v>
      </c>
      <c r="D19" s="32" t="s">
        <v>36</v>
      </c>
      <c r="E19" s="32" t="s">
        <v>37</v>
      </c>
      <c r="F19" s="31">
        <v>1986</v>
      </c>
      <c r="G19" s="47">
        <f>SUM(T19*100)</f>
        <v>100</v>
      </c>
      <c r="H19" s="9">
        <f>SUM(U19*300)</f>
        <v>0</v>
      </c>
      <c r="I19" s="19">
        <f>IF(ABS(AH19-1892)&gt;100,100,ABS(AH19-1892))</f>
        <v>100</v>
      </c>
      <c r="J19" s="63">
        <f>IF(ABS(AI19-3280)&gt;100,100,ABS(AI19-3280))</f>
        <v>0</v>
      </c>
      <c r="K19" s="66">
        <f>SUM(Z19*100)</f>
        <v>400</v>
      </c>
      <c r="L19" s="9">
        <f>SUM(AA19*300)</f>
        <v>0</v>
      </c>
      <c r="M19" s="9">
        <f>IF(ABS(AJ19-2542)&gt;100,100,ABS(AJ19-2542))</f>
        <v>3</v>
      </c>
      <c r="N19" s="67">
        <f>IF(ABS(AK19-1458)&gt;100,100,ABS(AK19-1458))</f>
        <v>0</v>
      </c>
      <c r="O19" s="65">
        <f>SUM(G19+H19+K19+L19)</f>
        <v>500</v>
      </c>
      <c r="P19" s="50">
        <f>SUM(I19+J19+M19+N19)</f>
        <v>103</v>
      </c>
      <c r="Q19" s="10">
        <f>SUM(O19+(P19*(F19-1900)/100))</f>
        <v>588.58</v>
      </c>
      <c r="S19" s="31">
        <v>2</v>
      </c>
      <c r="T19" s="20">
        <v>1</v>
      </c>
      <c r="U19" s="20">
        <v>0</v>
      </c>
      <c r="V19" s="22">
        <v>38</v>
      </c>
      <c r="W19" s="22">
        <v>52</v>
      </c>
      <c r="X19" s="25">
        <v>54</v>
      </c>
      <c r="Y19" s="25">
        <v>40</v>
      </c>
      <c r="Z19" s="20">
        <v>4</v>
      </c>
      <c r="AA19" s="20">
        <v>0</v>
      </c>
      <c r="AB19" s="28">
        <v>42</v>
      </c>
      <c r="AC19" s="58">
        <v>19</v>
      </c>
      <c r="AD19" s="60">
        <v>24</v>
      </c>
      <c r="AE19" s="60">
        <v>18</v>
      </c>
      <c r="AH19" s="23">
        <f>SUM((V19*60)+W19)</f>
        <v>2332</v>
      </c>
      <c r="AI19" s="26">
        <f>SUM((X19*60)+Y19)</f>
        <v>3280</v>
      </c>
      <c r="AJ19" s="29">
        <f>SUM((AB19*60)+AC19)</f>
        <v>2539</v>
      </c>
      <c r="AK19" s="61">
        <f>SUM((AD19*60)+AE19)</f>
        <v>1458</v>
      </c>
    </row>
    <row r="20" spans="1:37" s="34" customFormat="1" ht="20.1" customHeight="1">
      <c r="A20" s="32">
        <v>12</v>
      </c>
      <c r="B20" s="31">
        <v>14</v>
      </c>
      <c r="C20" s="31" t="s">
        <v>66</v>
      </c>
      <c r="D20" s="31" t="s">
        <v>67</v>
      </c>
      <c r="E20" s="31" t="s">
        <v>68</v>
      </c>
      <c r="F20" s="31">
        <v>1973</v>
      </c>
      <c r="G20" s="47">
        <f>SUM(T20*100)</f>
        <v>200</v>
      </c>
      <c r="H20" s="9">
        <f>SUM(U20*300)</f>
        <v>0</v>
      </c>
      <c r="I20" s="19">
        <f>IF(ABS(AH20-1892)&gt;100,100,ABS(AH20-1892))</f>
        <v>14</v>
      </c>
      <c r="J20" s="63">
        <f>IF(ABS(AI20-3280)&gt;100,100,ABS(AI20-3280))</f>
        <v>0</v>
      </c>
      <c r="K20" s="66">
        <f>SUM(Z20*100)</f>
        <v>400</v>
      </c>
      <c r="L20" s="9">
        <f>SUM(AA20*300)</f>
        <v>0</v>
      </c>
      <c r="M20" s="9">
        <f>IF(ABS(AJ20-2542)&gt;100,100,ABS(AJ20-2542))</f>
        <v>36</v>
      </c>
      <c r="N20" s="67">
        <f>IF(ABS(AK20-1458)&gt;100,100,ABS(AK20-1458))</f>
        <v>10</v>
      </c>
      <c r="O20" s="65">
        <f>SUM(G20+H20+K20+L20)</f>
        <v>600</v>
      </c>
      <c r="P20" s="50">
        <f>SUM(I20+J20+M20+N20)</f>
        <v>60</v>
      </c>
      <c r="Q20" s="10">
        <f>SUM(O20+(P20*(F20-1900)/100))</f>
        <v>643.8</v>
      </c>
      <c r="S20" s="31">
        <v>14</v>
      </c>
      <c r="T20" s="20">
        <v>2</v>
      </c>
      <c r="U20" s="20">
        <v>0</v>
      </c>
      <c r="V20" s="22">
        <v>31</v>
      </c>
      <c r="W20" s="22">
        <v>18</v>
      </c>
      <c r="X20" s="25">
        <v>54</v>
      </c>
      <c r="Y20" s="25">
        <v>40</v>
      </c>
      <c r="Z20" s="20">
        <v>4</v>
      </c>
      <c r="AA20" s="20">
        <v>0</v>
      </c>
      <c r="AB20" s="28">
        <v>41</v>
      </c>
      <c r="AC20" s="58">
        <v>46</v>
      </c>
      <c r="AD20" s="60">
        <v>24</v>
      </c>
      <c r="AE20" s="60">
        <v>28</v>
      </c>
      <c r="AH20" s="23">
        <f>SUM((V20*60)+W20)</f>
        <v>1878</v>
      </c>
      <c r="AI20" s="26">
        <f>SUM((X20*60)+Y20)</f>
        <v>3280</v>
      </c>
      <c r="AJ20" s="29">
        <f>SUM((AB20*60)+AC20)</f>
        <v>2506</v>
      </c>
      <c r="AK20" s="61">
        <f>SUM((AD20*60)+AE20)</f>
        <v>1468</v>
      </c>
    </row>
    <row r="21" spans="1:252" s="34" customFormat="1" ht="20.1" customHeight="1">
      <c r="A21" s="32">
        <v>13</v>
      </c>
      <c r="B21" s="31">
        <v>9</v>
      </c>
      <c r="C21" s="31" t="s">
        <v>52</v>
      </c>
      <c r="D21" s="31" t="s">
        <v>53</v>
      </c>
      <c r="E21" s="31" t="s">
        <v>54</v>
      </c>
      <c r="F21" s="31">
        <v>1976</v>
      </c>
      <c r="G21" s="47">
        <f>SUM(T21*100)</f>
        <v>300</v>
      </c>
      <c r="H21" s="9">
        <f>SUM(U21*300)</f>
        <v>0</v>
      </c>
      <c r="I21" s="19">
        <f>IF(ABS(AH21-1892)&gt;100,100,ABS(AH21-1892))</f>
        <v>100</v>
      </c>
      <c r="J21" s="63">
        <f>IF(ABS(AI21-3280)&gt;100,100,ABS(AI21-3280))</f>
        <v>0</v>
      </c>
      <c r="K21" s="66">
        <f>SUM(Z21*100)</f>
        <v>200</v>
      </c>
      <c r="L21" s="9">
        <f>SUM(AA21*300)</f>
        <v>0</v>
      </c>
      <c r="M21" s="9">
        <f>IF(ABS(AJ21-2542)&gt;100,100,ABS(AJ21-2542))</f>
        <v>100</v>
      </c>
      <c r="N21" s="67">
        <f>IF(ABS(AK21-1458)&gt;100,100,ABS(AK21-1458))</f>
        <v>60</v>
      </c>
      <c r="O21" s="65">
        <f>SUM(G21+H21+K21+L21)</f>
        <v>500</v>
      </c>
      <c r="P21" s="50">
        <f>SUM(I21+J21+M21+N21)</f>
        <v>260</v>
      </c>
      <c r="Q21" s="10">
        <f>SUM(O21+(P21*(F21-1900)/100))</f>
        <v>697.6</v>
      </c>
      <c r="R21"/>
      <c r="S21" s="31">
        <v>9</v>
      </c>
      <c r="T21" s="20">
        <v>3</v>
      </c>
      <c r="U21" s="20">
        <v>0</v>
      </c>
      <c r="V21" s="22">
        <v>42</v>
      </c>
      <c r="W21" s="22">
        <v>27</v>
      </c>
      <c r="X21" s="25">
        <v>54</v>
      </c>
      <c r="Y21" s="25">
        <v>40</v>
      </c>
      <c r="Z21" s="20">
        <v>2</v>
      </c>
      <c r="AA21" s="20">
        <v>0</v>
      </c>
      <c r="AB21" s="28">
        <v>40</v>
      </c>
      <c r="AC21" s="58">
        <v>12</v>
      </c>
      <c r="AD21" s="60">
        <v>23</v>
      </c>
      <c r="AE21" s="60">
        <v>18</v>
      </c>
      <c r="AF21"/>
      <c r="AG21"/>
      <c r="AH21" s="23">
        <f>SUM((V21*60)+W21)</f>
        <v>2547</v>
      </c>
      <c r="AI21" s="26">
        <f>SUM((X21*60)+Y21)</f>
        <v>3280</v>
      </c>
      <c r="AJ21" s="29">
        <f>SUM((AB21*60)+AC21)</f>
        <v>2412</v>
      </c>
      <c r="AK21" s="61">
        <f>SUM((AD21*60)+AE21)</f>
        <v>1398</v>
      </c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s="34" customFormat="1" ht="20.1" customHeight="1">
      <c r="A22" s="32">
        <v>14</v>
      </c>
      <c r="B22" s="31">
        <v>6</v>
      </c>
      <c r="C22" s="32" t="s">
        <v>43</v>
      </c>
      <c r="D22" s="32" t="s">
        <v>44</v>
      </c>
      <c r="E22" s="32" t="s">
        <v>45</v>
      </c>
      <c r="F22" s="31">
        <v>1978</v>
      </c>
      <c r="G22" s="47">
        <f>SUM(T22*100)</f>
        <v>300</v>
      </c>
      <c r="H22" s="9">
        <f>SUM(U22*300)</f>
        <v>0</v>
      </c>
      <c r="I22" s="19">
        <f>IF(ABS(AH22-1892)&gt;100,100,ABS(AH22-1892))</f>
        <v>92</v>
      </c>
      <c r="J22" s="63">
        <f>IF(ABS(AI22-3280)&gt;100,100,ABS(AI22-3280))</f>
        <v>0</v>
      </c>
      <c r="K22" s="66">
        <f>SUM(Z22*100)</f>
        <v>400</v>
      </c>
      <c r="L22" s="9">
        <f>SUM(AA22*300)</f>
        <v>0</v>
      </c>
      <c r="M22" s="9">
        <f>IF(ABS(AJ22-2542)&gt;100,100,ABS(AJ22-2542))</f>
        <v>100</v>
      </c>
      <c r="N22" s="67">
        <f>IF(ABS(AK22-1458)&gt;100,100,ABS(AK22-1458))</f>
        <v>6</v>
      </c>
      <c r="O22" s="65">
        <f>SUM(G22+H22+K22+L22)</f>
        <v>700</v>
      </c>
      <c r="P22" s="50">
        <f>SUM(I22+J22+M22+N22)</f>
        <v>198</v>
      </c>
      <c r="Q22" s="10">
        <f>SUM(O22+(P22*(F22-1900)/100))</f>
        <v>854.44</v>
      </c>
      <c r="R22"/>
      <c r="S22" s="31">
        <v>6</v>
      </c>
      <c r="T22" s="20">
        <v>3</v>
      </c>
      <c r="U22" s="20">
        <v>0</v>
      </c>
      <c r="V22" s="22">
        <v>30</v>
      </c>
      <c r="W22" s="22">
        <v>0</v>
      </c>
      <c r="X22" s="25">
        <v>54</v>
      </c>
      <c r="Y22" s="25">
        <v>40</v>
      </c>
      <c r="Z22" s="20">
        <v>4</v>
      </c>
      <c r="AA22" s="20">
        <v>0</v>
      </c>
      <c r="AB22" s="28">
        <v>29</v>
      </c>
      <c r="AC22" s="58">
        <v>38</v>
      </c>
      <c r="AD22" s="60">
        <v>24</v>
      </c>
      <c r="AE22" s="60">
        <v>12</v>
      </c>
      <c r="AF22"/>
      <c r="AG22"/>
      <c r="AH22" s="23">
        <f>SUM((V22*60)+W22)</f>
        <v>1800</v>
      </c>
      <c r="AI22" s="26">
        <f>SUM((X22*60)+Y22)</f>
        <v>3280</v>
      </c>
      <c r="AJ22" s="29">
        <f>SUM((AB22*60)+AC22)</f>
        <v>1778</v>
      </c>
      <c r="AK22" s="61">
        <f>SUM((AD22*60)+AE22)</f>
        <v>1452</v>
      </c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s="34" customFormat="1" ht="20.1" customHeight="1">
      <c r="A23" s="32">
        <v>15</v>
      </c>
      <c r="B23" s="31">
        <v>15</v>
      </c>
      <c r="C23" s="31" t="s">
        <v>69</v>
      </c>
      <c r="D23" s="31" t="s">
        <v>117</v>
      </c>
      <c r="E23" s="31" t="s">
        <v>116</v>
      </c>
      <c r="F23" s="31">
        <v>1990</v>
      </c>
      <c r="G23" s="47">
        <f>SUM(T23*100)</f>
        <v>300</v>
      </c>
      <c r="H23" s="9">
        <f>SUM(U23*300)</f>
        <v>0</v>
      </c>
      <c r="I23" s="19">
        <f>IF(ABS(AH23-1892)&gt;100,100,ABS(AH23-1892))</f>
        <v>100</v>
      </c>
      <c r="J23" s="63">
        <f>IF(ABS(AI23-3280)&gt;100,100,ABS(AI23-3280))</f>
        <v>0</v>
      </c>
      <c r="K23" s="66">
        <f>SUM(Z23*100)</f>
        <v>400</v>
      </c>
      <c r="L23" s="9">
        <f>SUM(AA23*300)</f>
        <v>0</v>
      </c>
      <c r="M23" s="9">
        <f>IF(ABS(AJ23-2542)&gt;100,100,ABS(AJ23-2542))</f>
        <v>15</v>
      </c>
      <c r="N23" s="67">
        <f>IF(ABS(AK23-1458)&gt;100,100,ABS(AK23-1458))</f>
        <v>72</v>
      </c>
      <c r="O23" s="65">
        <f>SUM(G23+H23+K23+L23)</f>
        <v>700</v>
      </c>
      <c r="P23" s="50">
        <f>SUM(I23+J23+M23+N23)</f>
        <v>187</v>
      </c>
      <c r="Q23" s="10">
        <f>SUM(O23+(P23*(F23-1900)/100))</f>
        <v>868.3</v>
      </c>
      <c r="R23"/>
      <c r="S23" s="31">
        <v>15</v>
      </c>
      <c r="T23" s="20">
        <v>3</v>
      </c>
      <c r="U23" s="20">
        <v>0</v>
      </c>
      <c r="V23" s="22">
        <v>38</v>
      </c>
      <c r="W23" s="22">
        <v>24</v>
      </c>
      <c r="X23" s="25">
        <v>54</v>
      </c>
      <c r="Y23" s="25">
        <v>40</v>
      </c>
      <c r="Z23" s="20">
        <v>4</v>
      </c>
      <c r="AA23" s="20">
        <v>0</v>
      </c>
      <c r="AB23" s="28">
        <v>42</v>
      </c>
      <c r="AC23" s="58">
        <v>7</v>
      </c>
      <c r="AD23" s="60">
        <v>23</v>
      </c>
      <c r="AE23" s="60">
        <v>6</v>
      </c>
      <c r="AF23"/>
      <c r="AG23"/>
      <c r="AH23" s="23">
        <f>SUM((V23*60)+W23)</f>
        <v>2304</v>
      </c>
      <c r="AI23" s="26">
        <f>SUM((X23*60)+Y23)</f>
        <v>3280</v>
      </c>
      <c r="AJ23" s="29">
        <f>SUM((AB23*60)+AC23)</f>
        <v>2527</v>
      </c>
      <c r="AK23" s="61">
        <f>SUM((AD23*60)+AE23)</f>
        <v>1386</v>
      </c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s="34" customFormat="1" ht="20.1" customHeight="1">
      <c r="A24" s="32">
        <v>16</v>
      </c>
      <c r="B24" s="31">
        <v>1</v>
      </c>
      <c r="C24" s="31" t="s">
        <v>32</v>
      </c>
      <c r="D24" s="31" t="s">
        <v>33</v>
      </c>
      <c r="E24" s="31" t="s">
        <v>34</v>
      </c>
      <c r="F24" s="31">
        <v>1974</v>
      </c>
      <c r="G24" s="47">
        <f>SUM(T24*100)</f>
        <v>500</v>
      </c>
      <c r="H24" s="9">
        <f>SUM(U24*300)</f>
        <v>0</v>
      </c>
      <c r="I24" s="19">
        <f>IF(ABS(AH24-1892)&gt;100,100,ABS(AH24-1892))</f>
        <v>100</v>
      </c>
      <c r="J24" s="63">
        <f>IF(ABS(AI24-3280)&gt;100,100,ABS(AI24-3280))</f>
        <v>0</v>
      </c>
      <c r="K24" s="66">
        <f>SUM(Z24*100)</f>
        <v>400</v>
      </c>
      <c r="L24" s="9">
        <f>SUM(AA24*300)</f>
        <v>0</v>
      </c>
      <c r="M24" s="9">
        <f>IF(ABS(AJ24-2542)&gt;100,100,ABS(AJ24-2542))</f>
        <v>28</v>
      </c>
      <c r="N24" s="67">
        <f>IF(ABS(AK24-1458)&gt;100,100,ABS(AK24-1458))</f>
        <v>14</v>
      </c>
      <c r="O24" s="65">
        <f>SUM(G24+H24+K24+L24)</f>
        <v>900</v>
      </c>
      <c r="P24" s="50">
        <f>SUM(I24+J24+M24+N24)</f>
        <v>142</v>
      </c>
      <c r="Q24" s="10">
        <f>SUM(O24+(P24*(F24-1900)/100))</f>
        <v>1005.08</v>
      </c>
      <c r="R24"/>
      <c r="S24" s="31">
        <v>1</v>
      </c>
      <c r="T24" s="20">
        <v>5</v>
      </c>
      <c r="U24" s="20">
        <v>0</v>
      </c>
      <c r="V24" s="22">
        <v>42</v>
      </c>
      <c r="W24" s="22">
        <v>7</v>
      </c>
      <c r="X24" s="25">
        <v>54</v>
      </c>
      <c r="Y24" s="25">
        <v>40</v>
      </c>
      <c r="Z24" s="20">
        <v>4</v>
      </c>
      <c r="AA24" s="20">
        <v>0</v>
      </c>
      <c r="AB24" s="28">
        <v>41</v>
      </c>
      <c r="AC24" s="58">
        <v>54</v>
      </c>
      <c r="AD24" s="60">
        <v>24</v>
      </c>
      <c r="AE24" s="60">
        <v>4</v>
      </c>
      <c r="AF24"/>
      <c r="AG24"/>
      <c r="AH24" s="23">
        <f>SUM((V24*60)+W24)</f>
        <v>2527</v>
      </c>
      <c r="AI24" s="26">
        <f>SUM((X24*60)+Y24)</f>
        <v>3280</v>
      </c>
      <c r="AJ24" s="29">
        <f>SUM((AB24*60)+AC24)</f>
        <v>2514</v>
      </c>
      <c r="AK24" s="61">
        <f>SUM((AD24*60)+AE24)</f>
        <v>1444</v>
      </c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</sheetData>
  <mergeCells count="9">
    <mergeCell ref="V7:W7"/>
    <mergeCell ref="X7:Y7"/>
    <mergeCell ref="AB7:AC7"/>
    <mergeCell ref="E3:M4"/>
    <mergeCell ref="G6:J6"/>
    <mergeCell ref="T6:Y6"/>
    <mergeCell ref="Z6:AE6"/>
    <mergeCell ref="AD7:AE7"/>
    <mergeCell ref="K6:N6"/>
  </mergeCells>
  <printOptions horizont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Benoit</cp:lastModifiedBy>
  <cp:lastPrinted>2014-09-14T16:50:42Z</cp:lastPrinted>
  <dcterms:created xsi:type="dcterms:W3CDTF">2010-02-28T18:36:18Z</dcterms:created>
  <dcterms:modified xsi:type="dcterms:W3CDTF">2014-09-14T16:52:51Z</dcterms:modified>
  <cp:category/>
  <cp:version/>
  <cp:contentType/>
  <cp:contentStatus/>
</cp:coreProperties>
</file>