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5" activeTab="1"/>
  </bookViews>
  <sheets>
    <sheet name="Marathon" sheetId="1" r:id="rId1"/>
    <sheet name="Grand Touring" sheetId="2" r:id="rId2"/>
    <sheet name="Touring" sheetId="3" r:id="rId3"/>
  </sheets>
  <definedNames>
    <definedName name="_xlnm._FilterDatabase" localSheetId="1" hidden="1">'Grand Touring'!$A$9:$R$9</definedName>
    <definedName name="_xlnm._FilterDatabase" localSheetId="0" hidden="1">'Marathon'!$A$9:$W$9</definedName>
    <definedName name="_xlnm._FilterDatabase" localSheetId="2" hidden="1">'Touring'!$A$9:$L$9</definedName>
    <definedName name="_xlnm.Print_Area" localSheetId="1">'Grand Touring'!$A$1:$Q$56</definedName>
  </definedNames>
  <calcPr fullCalcOnLoad="1"/>
</workbook>
</file>

<file path=xl/sharedStrings.xml><?xml version="1.0" encoding="utf-8"?>
<sst xmlns="http://schemas.openxmlformats.org/spreadsheetml/2006/main" count="179" uniqueCount="132">
  <si>
    <t>Etape 1</t>
  </si>
  <si>
    <t>Etape 2</t>
  </si>
  <si>
    <t>Clt</t>
  </si>
  <si>
    <t>Num</t>
  </si>
  <si>
    <t>Equipage</t>
  </si>
  <si>
    <t>Voiture</t>
  </si>
  <si>
    <t>Année</t>
  </si>
  <si>
    <t>CP</t>
  </si>
  <si>
    <t>Pénalité</t>
  </si>
  <si>
    <t>Total1</t>
  </si>
  <si>
    <t>Total2</t>
  </si>
  <si>
    <t>Coef</t>
  </si>
  <si>
    <t>Total</t>
  </si>
  <si>
    <t>Marathon</t>
  </si>
  <si>
    <t>ERK1</t>
  </si>
  <si>
    <t>ERK2</t>
  </si>
  <si>
    <t>ERK3</t>
  </si>
  <si>
    <t>ERK4</t>
  </si>
  <si>
    <t>Dist.Ideal</t>
  </si>
  <si>
    <t>Dist.Est</t>
  </si>
  <si>
    <t>Touring</t>
  </si>
  <si>
    <t>GRAND TOURING</t>
  </si>
  <si>
    <t>FORD FIESTA RS</t>
  </si>
  <si>
    <t>RENAULT 5 TURBO 2</t>
  </si>
  <si>
    <t>OPEL KADETT CITY</t>
  </si>
  <si>
    <t>ALPINE A310 VF</t>
  </si>
  <si>
    <t>CITROEN DS 19</t>
  </si>
  <si>
    <t>FIAT 124</t>
  </si>
  <si>
    <t>TALBOT HORIZON</t>
  </si>
  <si>
    <t>BECCART JOHAN - ACCART FRED</t>
  </si>
  <si>
    <t>CHARLET PATRICK - CHARLET VALENTIN</t>
  </si>
  <si>
    <t>MICHEAU JEAN CLAUDE - GAUCHET JEAN</t>
  </si>
  <si>
    <t>BORDEYNE YVES  - VASSEUR JEROME</t>
  </si>
  <si>
    <t>THERY NICOLAS - LANOY CHRISTOPHE</t>
  </si>
  <si>
    <r>
      <t xml:space="preserve">MOUQUET BENOIT -   </t>
    </r>
    <r>
      <rPr>
        <sz val="10"/>
        <color indexed="10"/>
        <rFont val="Times New Roman"/>
        <family val="1"/>
      </rPr>
      <t>MARTIAUX CHRISTELLE</t>
    </r>
  </si>
  <si>
    <r>
      <t xml:space="preserve">VERDONCKT GEERT  - </t>
    </r>
    <r>
      <rPr>
        <sz val="10"/>
        <color indexed="10"/>
        <rFont val="Times New Roman"/>
        <family val="1"/>
      </rPr>
      <t>DEVRIENDT CHRISTA</t>
    </r>
  </si>
  <si>
    <t>DUHAUT CHRISTIAN - KELLE RAYMOND</t>
  </si>
  <si>
    <t>MASSE JEAN FRANCOIS - MASSE BENOIT</t>
  </si>
  <si>
    <t>DESFACHELLES RENAUD - BEAUDEL PETER</t>
  </si>
  <si>
    <t>PASQUALINI GIANNI - BARBIER VINCENT</t>
  </si>
  <si>
    <t>BMW 2002 TI</t>
  </si>
  <si>
    <t>LEDOUX PHILIPPE - CASTELAIN FRANCOIS</t>
  </si>
  <si>
    <t>ALFA ROMEO SPIDER</t>
  </si>
  <si>
    <t>TOBO JEAN PIERRE - DELBECQ CHRISTIAN</t>
  </si>
  <si>
    <t>PEUGEOT 305</t>
  </si>
  <si>
    <t>BOHLER ARTHUR - BOHLER MAXENCE</t>
  </si>
  <si>
    <t>WAYEMBERGHE PATRICK - WAYEMBERGHE TONY</t>
  </si>
  <si>
    <t>TOYOTA CELICA</t>
  </si>
  <si>
    <t>PORSCHE 981 GTS</t>
  </si>
  <si>
    <t>PEUGEOT 104 Z</t>
  </si>
  <si>
    <t>MANN JEAN MARC - DECLERCK REMY</t>
  </si>
  <si>
    <t>CITROEN 2CV</t>
  </si>
  <si>
    <t>PEUGEOT 205 GTI</t>
  </si>
  <si>
    <t>RENAULT CLIO 16V</t>
  </si>
  <si>
    <t>TRIUMPH TR3 A</t>
  </si>
  <si>
    <t>AUSTIN MINI</t>
  </si>
  <si>
    <t>THOREL JEAN CLAUDE - SEGERS ALEXIS</t>
  </si>
  <si>
    <t>MEGANE TROPHY R</t>
  </si>
  <si>
    <t xml:space="preserve">CITROEN DYANE </t>
  </si>
  <si>
    <t xml:space="preserve">VW GOLF GTI </t>
  </si>
  <si>
    <t>PEUGEOT 205 rallye</t>
  </si>
  <si>
    <t>DAF 66 MARATHON</t>
  </si>
  <si>
    <t>LOTUS ELISE S1</t>
  </si>
  <si>
    <t xml:space="preserve">TRIUMPH SPITFIRE </t>
  </si>
  <si>
    <t>DELATTRE YVES - DELATTRE GREGOIRE</t>
  </si>
  <si>
    <t>VW Golf R</t>
  </si>
  <si>
    <t>ALPINE A 110 1300 VC</t>
  </si>
  <si>
    <r>
      <rPr>
        <sz val="10"/>
        <color indexed="10"/>
        <rFont val="Times New Roman"/>
        <family val="1"/>
      </rPr>
      <t>VANLANCKER GHISLAINE</t>
    </r>
    <r>
      <rPr>
        <sz val="10"/>
        <color indexed="63"/>
        <rFont val="Times New Roman"/>
        <family val="1"/>
      </rPr>
      <t xml:space="preserve"> - BOULET DOMINIQUE</t>
    </r>
  </si>
  <si>
    <r>
      <rPr>
        <sz val="10"/>
        <color indexed="10"/>
        <rFont val="Times New Roman"/>
        <family val="1"/>
      </rPr>
      <t>DEBLAUWE ANITA</t>
    </r>
    <r>
      <rPr>
        <sz val="10"/>
        <color indexed="63"/>
        <rFont val="Times New Roman"/>
        <family val="1"/>
      </rPr>
      <t xml:space="preserve"> - DEGRYSE BENNY</t>
    </r>
  </si>
  <si>
    <r>
      <t xml:space="preserve">FERRIERE OLIVIER - </t>
    </r>
    <r>
      <rPr>
        <sz val="10"/>
        <color indexed="10"/>
        <rFont val="Times New Roman"/>
        <family val="1"/>
      </rPr>
      <t>DELESPINETTE FRANCOISE</t>
    </r>
  </si>
  <si>
    <r>
      <t>DUCLERMORTIER FRANCOIS -</t>
    </r>
    <r>
      <rPr>
        <sz val="10"/>
        <color indexed="10"/>
        <rFont val="Times New Roman"/>
        <family val="1"/>
      </rPr>
      <t xml:space="preserve"> DUCLERMORTIER ANNE SOPHIE</t>
    </r>
  </si>
  <si>
    <r>
      <t xml:space="preserve">LEGAST PHILIPPE - </t>
    </r>
    <r>
      <rPr>
        <sz val="10"/>
        <color indexed="10"/>
        <rFont val="Times New Roman"/>
        <family val="1"/>
      </rPr>
      <t>HALLOY LAURETTE</t>
    </r>
  </si>
  <si>
    <r>
      <t>LECHERTIER JEAN MARC -</t>
    </r>
    <r>
      <rPr>
        <sz val="10"/>
        <color indexed="10"/>
        <rFont val="Times New Roman"/>
        <family val="1"/>
      </rPr>
      <t xml:space="preserve"> LECHERTIER JEANINE</t>
    </r>
  </si>
  <si>
    <r>
      <t>RICHE MARC -</t>
    </r>
    <r>
      <rPr>
        <sz val="10"/>
        <color indexed="10"/>
        <rFont val="Times New Roman"/>
        <family val="1"/>
      </rPr>
      <t xml:space="preserve"> RICHE ISABELLE</t>
    </r>
  </si>
  <si>
    <r>
      <t>VILLEVAL JEAN PHILIPPE -</t>
    </r>
    <r>
      <rPr>
        <sz val="10"/>
        <color indexed="10"/>
        <rFont val="Times New Roman"/>
        <family val="1"/>
      </rPr>
      <t xml:space="preserve"> VILLEVAL FRANCOISE</t>
    </r>
  </si>
  <si>
    <r>
      <t xml:space="preserve">LECHERTIER VINCENT - </t>
    </r>
    <r>
      <rPr>
        <sz val="10"/>
        <color indexed="10"/>
        <rFont val="Times New Roman"/>
        <family val="1"/>
      </rPr>
      <t>ROUSSEL MAE</t>
    </r>
  </si>
  <si>
    <r>
      <t xml:space="preserve">MERCIER PHILIPPE - </t>
    </r>
    <r>
      <rPr>
        <sz val="10"/>
        <color indexed="10"/>
        <rFont val="Times New Roman"/>
        <family val="1"/>
      </rPr>
      <t>MERCIER ANNE</t>
    </r>
  </si>
  <si>
    <r>
      <t>ALLART PIERRE -</t>
    </r>
    <r>
      <rPr>
        <sz val="10"/>
        <color indexed="10"/>
        <rFont val="Times New Roman"/>
        <family val="1"/>
      </rPr>
      <t xml:space="preserve"> ALLART MAGGY</t>
    </r>
  </si>
  <si>
    <r>
      <t xml:space="preserve">BOHLER  MARC - </t>
    </r>
    <r>
      <rPr>
        <sz val="10"/>
        <color indexed="10"/>
        <rFont val="Times New Roman"/>
        <family val="1"/>
      </rPr>
      <t>BOHLER CHRISTINE</t>
    </r>
  </si>
  <si>
    <r>
      <t>SAILLIOT PHILIPPE -</t>
    </r>
    <r>
      <rPr>
        <sz val="10"/>
        <color indexed="10"/>
        <rFont val="Times New Roman"/>
        <family val="1"/>
      </rPr>
      <t xml:space="preserve"> SAILLIOT CHRISTELLE</t>
    </r>
  </si>
  <si>
    <r>
      <t xml:space="preserve">PEROUCHET GABRIEL - </t>
    </r>
    <r>
      <rPr>
        <sz val="10"/>
        <color indexed="10"/>
        <rFont val="Times New Roman"/>
        <family val="1"/>
      </rPr>
      <t>DEBETTE EMILIE</t>
    </r>
  </si>
  <si>
    <t>MARTEL NOEL - AVERLAN JEAN-MARIE</t>
  </si>
  <si>
    <t>DUFRESNE ALEXIS - FOSSIER VALENTIN</t>
  </si>
  <si>
    <t>PEUGEOT 106</t>
  </si>
  <si>
    <t>LANNOY LIONEL - BALLY FRANCOIS</t>
  </si>
  <si>
    <t>BMW 320 i</t>
  </si>
  <si>
    <t>LELOUP DENIS - SERPETTE FREDERIQUE</t>
  </si>
  <si>
    <t>AUSTIN HEALEY 100/6</t>
  </si>
  <si>
    <r>
      <t xml:space="preserve">BOLLENGIER FREDDY - </t>
    </r>
    <r>
      <rPr>
        <sz val="10"/>
        <color indexed="10"/>
        <rFont val="Times New Roman"/>
        <family val="1"/>
      </rPr>
      <t>BECUE SABRINA</t>
    </r>
  </si>
  <si>
    <r>
      <t xml:space="preserve">LOUCHART ERIC - </t>
    </r>
    <r>
      <rPr>
        <sz val="10"/>
        <color indexed="10"/>
        <rFont val="Times New Roman"/>
        <family val="1"/>
      </rPr>
      <t>LOUCHART AGATHE</t>
    </r>
  </si>
  <si>
    <t>OPEL ASCONA</t>
  </si>
  <si>
    <t>PRUVOT CHRISTIAN - PRUVOT THOMAS</t>
  </si>
  <si>
    <t>TRIUMPH GT6</t>
  </si>
  <si>
    <t>SIOU DOMINIQUE - DESPLANQUE MICHEL</t>
  </si>
  <si>
    <t>TALBOT SAMBA</t>
  </si>
  <si>
    <t>BERTELOOT CHRISTOPHE - NANTOIS MAXIME</t>
  </si>
  <si>
    <t>PORSCHE 924</t>
  </si>
  <si>
    <t>DUBOIS RICHARD - BAR LUC</t>
  </si>
  <si>
    <t>PORSCHE 911 S TARGA</t>
  </si>
  <si>
    <t>BMW 2000 TOURING</t>
  </si>
  <si>
    <t>DUBAIL FREDERIC - DUBAIL AMELIA</t>
  </si>
  <si>
    <t>RENAULT CLIO 2 RS</t>
  </si>
  <si>
    <t>DELALIN OLIVIER - TREIZEBRE RODRIQUE</t>
  </si>
  <si>
    <t>VW SCIROCCO GT</t>
  </si>
  <si>
    <t>SUBARU IMPREZA</t>
  </si>
  <si>
    <t>Renault Megane R26 F1 Team</t>
  </si>
  <si>
    <t>Alpine V6 Turbo</t>
  </si>
  <si>
    <t>MG/B</t>
  </si>
  <si>
    <t>Autobianchi A112 Abarth</t>
  </si>
  <si>
    <t>PORSCHE Boxster</t>
  </si>
  <si>
    <t>Lancia Delta HF Evoluzione</t>
  </si>
  <si>
    <t>BEAUBOIS JEAN YVES - BEAUBOIS ELODIE</t>
  </si>
  <si>
    <t>DELOHEN ALBERIC - DELOHEN CAROLINE</t>
  </si>
  <si>
    <t>STROEF NICOLAS - DEGRYSE SHANA</t>
  </si>
  <si>
    <t>GEERAERT JESUEL - GEERAERT DOROTHEE</t>
  </si>
  <si>
    <t>LEFEBVRE PIERRE LOUIS - LEFEBVRE VERONIQUE</t>
  </si>
  <si>
    <t>MAQUIGNON CEDRIC - JOHANET AUDE</t>
  </si>
  <si>
    <t>BORSU BERNARD - JEMINNE CATHERINE</t>
  </si>
  <si>
    <t>Trabant</t>
  </si>
  <si>
    <t>Porsche 911</t>
  </si>
  <si>
    <t>MGB</t>
  </si>
  <si>
    <t>Citroen Mehari</t>
  </si>
  <si>
    <t>BOUQUILLON - CHRETIEN</t>
  </si>
  <si>
    <t>Subaru Impreza</t>
  </si>
  <si>
    <t>FRULEUX Christophe &amp; Philippe</t>
  </si>
  <si>
    <t>NIVAILLE Philippe &amp; Lou-Anne</t>
  </si>
  <si>
    <t>Mercedes AMG</t>
  </si>
  <si>
    <t xml:space="preserve">DEMAT Philippe - BONAMY </t>
  </si>
  <si>
    <t>Ford Escort RS 2000</t>
  </si>
  <si>
    <r>
      <t xml:space="preserve">MAKHOTINE OLIVIER - </t>
    </r>
    <r>
      <rPr>
        <sz val="10"/>
        <color indexed="10"/>
        <rFont val="Times New Roman"/>
        <family val="1"/>
      </rPr>
      <t>ROETYNICK AURELIE</t>
    </r>
  </si>
  <si>
    <t>Porssche</t>
  </si>
  <si>
    <t>TOTAL PONDERE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</si>
</sst>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3D3D3D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>
        <color indexed="8"/>
      </right>
      <top style="thin"/>
      <bottom style="thin"/>
    </border>
    <border>
      <left style="hair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0" borderId="0" applyNumberFormat="0" applyBorder="0" applyAlignment="0" applyProtection="0"/>
    <xf numFmtId="9" fontId="1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" fontId="2" fillId="0" borderId="0" xfId="0" applyNumberFormat="1" applyFont="1" applyAlignment="1">
      <alignment/>
    </xf>
    <xf numFmtId="21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34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5" borderId="13" xfId="0" applyNumberFormat="1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8" xfId="0" applyNumberFormat="1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44" fillId="36" borderId="22" xfId="0" applyFont="1" applyFill="1" applyBorder="1" applyAlignment="1">
      <alignment horizontal="left" vertical="center" wrapText="1"/>
    </xf>
    <xf numFmtId="0" fontId="44" fillId="36" borderId="23" xfId="0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/>
    </xf>
    <xf numFmtId="0" fontId="5" fillId="0" borderId="25" xfId="0" applyNumberFormat="1" applyFont="1" applyFill="1" applyBorder="1" applyAlignment="1">
      <alignment/>
    </xf>
    <xf numFmtId="0" fontId="5" fillId="0" borderId="25" xfId="0" applyFont="1" applyFill="1" applyBorder="1" applyAlignment="1">
      <alignment/>
    </xf>
    <xf numFmtId="164" fontId="5" fillId="0" borderId="26" xfId="0" applyNumberFormat="1" applyFont="1" applyFill="1" applyBorder="1" applyAlignment="1">
      <alignment/>
    </xf>
    <xf numFmtId="1" fontId="5" fillId="0" borderId="27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/>
    </xf>
    <xf numFmtId="0" fontId="5" fillId="0" borderId="28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/>
    </xf>
    <xf numFmtId="0" fontId="5" fillId="0" borderId="29" xfId="0" applyFont="1" applyFill="1" applyBorder="1" applyAlignment="1">
      <alignment/>
    </xf>
    <xf numFmtId="0" fontId="44" fillId="36" borderId="29" xfId="0" applyFont="1" applyFill="1" applyBorder="1" applyAlignment="1">
      <alignment horizontal="left" vertical="center" wrapText="1"/>
    </xf>
    <xf numFmtId="0" fontId="44" fillId="36" borderId="30" xfId="0" applyFont="1" applyFill="1" applyBorder="1" applyAlignment="1">
      <alignment vertical="center" wrapText="1"/>
    </xf>
    <xf numFmtId="0" fontId="44" fillId="36" borderId="29" xfId="0" applyFont="1" applyFill="1" applyBorder="1" applyAlignment="1">
      <alignment horizontal="center" vertical="center" wrapText="1"/>
    </xf>
    <xf numFmtId="1" fontId="5" fillId="0" borderId="31" xfId="0" applyNumberFormat="1" applyFont="1" applyFill="1" applyBorder="1" applyAlignment="1">
      <alignment/>
    </xf>
    <xf numFmtId="0" fontId="5" fillId="0" borderId="32" xfId="0" applyNumberFormat="1" applyFont="1" applyFill="1" applyBorder="1" applyAlignment="1">
      <alignment/>
    </xf>
    <xf numFmtId="0" fontId="5" fillId="0" borderId="32" xfId="0" applyFont="1" applyFill="1" applyBorder="1" applyAlignment="1">
      <alignment/>
    </xf>
    <xf numFmtId="164" fontId="5" fillId="0" borderId="33" xfId="0" applyNumberFormat="1" applyFont="1" applyFill="1" applyBorder="1" applyAlignment="1">
      <alignment/>
    </xf>
    <xf numFmtId="164" fontId="5" fillId="0" borderId="29" xfId="0" applyNumberFormat="1" applyFont="1" applyFill="1" applyBorder="1" applyAlignment="1">
      <alignment/>
    </xf>
    <xf numFmtId="0" fontId="5" fillId="0" borderId="34" xfId="0" applyFont="1" applyFill="1" applyBorder="1" applyAlignment="1">
      <alignment horizontal="center"/>
    </xf>
    <xf numFmtId="0" fontId="5" fillId="0" borderId="34" xfId="0" applyFont="1" applyFill="1" applyBorder="1" applyAlignment="1">
      <alignment/>
    </xf>
    <xf numFmtId="0" fontId="44" fillId="36" borderId="34" xfId="0" applyFont="1" applyFill="1" applyBorder="1" applyAlignment="1">
      <alignment horizontal="left" vertical="center" wrapText="1"/>
    </xf>
    <xf numFmtId="0" fontId="44" fillId="36" borderId="35" xfId="0" applyFont="1" applyFill="1" applyBorder="1" applyAlignment="1">
      <alignment vertical="center" wrapText="1"/>
    </xf>
    <xf numFmtId="0" fontId="44" fillId="36" borderId="34" xfId="0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>
      <alignment/>
    </xf>
    <xf numFmtId="0" fontId="5" fillId="0" borderId="37" xfId="0" applyNumberFormat="1" applyFont="1" applyFill="1" applyBorder="1" applyAlignment="1">
      <alignment/>
    </xf>
    <xf numFmtId="0" fontId="5" fillId="0" borderId="37" xfId="0" applyFont="1" applyFill="1" applyBorder="1" applyAlignment="1">
      <alignment/>
    </xf>
    <xf numFmtId="164" fontId="5" fillId="0" borderId="38" xfId="0" applyNumberFormat="1" applyFont="1" applyFill="1" applyBorder="1" applyAlignment="1">
      <alignment/>
    </xf>
    <xf numFmtId="164" fontId="5" fillId="0" borderId="34" xfId="0" applyNumberFormat="1" applyFont="1" applyFill="1" applyBorder="1" applyAlignment="1">
      <alignment/>
    </xf>
    <xf numFmtId="0" fontId="44" fillId="36" borderId="34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5" fillId="0" borderId="39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34" xfId="0" applyFont="1" applyFill="1" applyBorder="1" applyAlignment="1">
      <alignment horizontal="center" vertical="center"/>
    </xf>
    <xf numFmtId="1" fontId="5" fillId="0" borderId="40" xfId="0" applyNumberFormat="1" applyFont="1" applyFill="1" applyBorder="1" applyAlignment="1">
      <alignment/>
    </xf>
    <xf numFmtId="164" fontId="5" fillId="0" borderId="41" xfId="0" applyNumberFormat="1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0" fontId="5" fillId="0" borderId="39" xfId="0" applyFont="1" applyFill="1" applyBorder="1" applyAlignment="1">
      <alignment/>
    </xf>
    <xf numFmtId="0" fontId="44" fillId="36" borderId="39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4" fillId="37" borderId="25" xfId="0" applyFont="1" applyFill="1" applyBorder="1" applyAlignment="1">
      <alignment horizontal="center"/>
    </xf>
    <xf numFmtId="0" fontId="4" fillId="37" borderId="42" xfId="0" applyFont="1" applyFill="1" applyBorder="1" applyAlignment="1">
      <alignment horizontal="center"/>
    </xf>
    <xf numFmtId="0" fontId="4" fillId="37" borderId="43" xfId="0" applyFont="1" applyFill="1" applyBorder="1" applyAlignment="1">
      <alignment horizontal="center"/>
    </xf>
    <xf numFmtId="0" fontId="4" fillId="37" borderId="44" xfId="0" applyFont="1" applyFill="1" applyBorder="1" applyAlignment="1">
      <alignment horizontal="center"/>
    </xf>
    <xf numFmtId="0" fontId="4" fillId="37" borderId="45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center"/>
    </xf>
    <xf numFmtId="0" fontId="4" fillId="33" borderId="46" xfId="0" applyNumberFormat="1" applyFont="1" applyFill="1" applyBorder="1" applyAlignment="1">
      <alignment horizontal="center"/>
    </xf>
    <xf numFmtId="0" fontId="4" fillId="33" borderId="47" xfId="0" applyNumberFormat="1" applyFont="1" applyFill="1" applyBorder="1" applyAlignment="1">
      <alignment horizontal="center"/>
    </xf>
    <xf numFmtId="0" fontId="4" fillId="33" borderId="48" xfId="0" applyNumberFormat="1" applyFont="1" applyFill="1" applyBorder="1" applyAlignment="1">
      <alignment horizontal="center"/>
    </xf>
    <xf numFmtId="0" fontId="4" fillId="33" borderId="49" xfId="0" applyNumberFormat="1" applyFont="1" applyFill="1" applyBorder="1" applyAlignment="1">
      <alignment horizontal="center"/>
    </xf>
    <xf numFmtId="0" fontId="4" fillId="33" borderId="50" xfId="0" applyNumberFormat="1" applyFont="1" applyFill="1" applyBorder="1" applyAlignment="1">
      <alignment horizontal="center"/>
    </xf>
    <xf numFmtId="0" fontId="4" fillId="33" borderId="51" xfId="0" applyNumberFormat="1" applyFont="1" applyFill="1" applyBorder="1" applyAlignment="1">
      <alignment horizontal="center"/>
    </xf>
    <xf numFmtId="0" fontId="4" fillId="33" borderId="52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1</xdr:row>
      <xdr:rowOff>28575</xdr:rowOff>
    </xdr:from>
    <xdr:to>
      <xdr:col>16</xdr:col>
      <xdr:colOff>495300</xdr:colOff>
      <xdr:row>5</xdr:row>
      <xdr:rowOff>180975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8343900" y="219075"/>
          <a:ext cx="3686175" cy="914400"/>
        </a:xfrm>
        <a:prstGeom prst="rect">
          <a:avLst/>
        </a:prstGeom>
        <a:solidFill>
          <a:srgbClr val="4F81BD"/>
        </a:solidFill>
        <a:ln w="255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12e Hist'Opale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 Mai 2017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Marathon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1</xdr:row>
      <xdr:rowOff>66675</xdr:rowOff>
    </xdr:from>
    <xdr:to>
      <xdr:col>13</xdr:col>
      <xdr:colOff>219075</xdr:colOff>
      <xdr:row>5</xdr:row>
      <xdr:rowOff>219075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7581900" y="257175"/>
          <a:ext cx="3981450" cy="914400"/>
        </a:xfrm>
        <a:prstGeom prst="rect">
          <a:avLst/>
        </a:prstGeom>
        <a:solidFill>
          <a:srgbClr val="4F81BD"/>
        </a:solidFill>
        <a:ln w="255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12e Hist'Opale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 Mai 2017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Grand Touring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1238250</xdr:colOff>
      <xdr:row>1</xdr:row>
      <xdr:rowOff>28575</xdr:rowOff>
    </xdr:from>
    <xdr:to>
      <xdr:col>9</xdr:col>
      <xdr:colOff>190500</xdr:colOff>
      <xdr:row>5</xdr:row>
      <xdr:rowOff>180975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5048250" y="219075"/>
          <a:ext cx="3829050" cy="914400"/>
        </a:xfrm>
        <a:prstGeom prst="rect">
          <a:avLst/>
        </a:prstGeom>
        <a:solidFill>
          <a:srgbClr val="4F81BD"/>
        </a:solidFill>
        <a:ln w="255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12e Hist'Opale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 Mai 2017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Touring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zoomScale="90" zoomScaleNormal="90" zoomScalePageLayoutView="0" workbookViewId="0" topLeftCell="D5">
      <selection activeCell="E28" sqref="E28"/>
    </sheetView>
  </sheetViews>
  <sheetFormatPr defaultColWidth="11.421875" defaultRowHeight="15"/>
  <cols>
    <col min="1" max="1" width="3.7109375" style="0" customWidth="1"/>
    <col min="2" max="2" width="5.00390625" style="0" customWidth="1"/>
    <col min="3" max="3" width="45.7109375" style="0" customWidth="1"/>
    <col min="4" max="4" width="20.7109375" style="0" customWidth="1"/>
    <col min="5" max="5" width="6.7109375" style="1" customWidth="1"/>
    <col min="6" max="6" width="8.28125" style="0" customWidth="1"/>
    <col min="7" max="7" width="8.28125" style="14" customWidth="1"/>
    <col min="8" max="9" width="8.28125" style="0" customWidth="1"/>
    <col min="10" max="11" width="8.28125" style="14" customWidth="1"/>
    <col min="12" max="14" width="8.28125" style="0" customWidth="1"/>
    <col min="15" max="16" width="8.28125" style="14" customWidth="1"/>
    <col min="17" max="17" width="8.28125" style="0" customWidth="1"/>
    <col min="18" max="19" width="8.28125" style="14" customWidth="1"/>
    <col min="20" max="21" width="8.28125" style="0" customWidth="1"/>
    <col min="22" max="22" width="6.57421875" style="1" customWidth="1"/>
    <col min="23" max="23" width="8.7109375" style="0" customWidth="1"/>
  </cols>
  <sheetData>
    <row r="1" spans="1:23" ht="15">
      <c r="A1" s="2"/>
      <c r="B1" s="2"/>
      <c r="C1" s="2"/>
      <c r="D1" s="2"/>
      <c r="E1" s="3"/>
      <c r="F1" s="2"/>
      <c r="G1" s="13"/>
      <c r="H1" s="2"/>
      <c r="I1" s="2"/>
      <c r="J1" s="13"/>
      <c r="K1" s="13"/>
      <c r="L1" s="2"/>
      <c r="M1" s="2"/>
      <c r="N1" s="2"/>
      <c r="O1" s="13"/>
      <c r="P1" s="13"/>
      <c r="Q1" s="2"/>
      <c r="R1" s="13"/>
      <c r="S1" s="13"/>
      <c r="T1" s="2"/>
      <c r="U1" s="2"/>
      <c r="V1" s="3"/>
      <c r="W1" s="2"/>
    </row>
    <row r="2" spans="1:23" ht="15">
      <c r="A2" s="2"/>
      <c r="B2" s="2"/>
      <c r="C2" s="2"/>
      <c r="D2" s="2"/>
      <c r="E2" s="3"/>
      <c r="F2" s="2"/>
      <c r="G2" s="13"/>
      <c r="H2" s="2"/>
      <c r="I2" s="2"/>
      <c r="J2" s="13"/>
      <c r="K2" s="13"/>
      <c r="L2" s="2"/>
      <c r="M2" s="2"/>
      <c r="N2" s="2"/>
      <c r="O2" s="13"/>
      <c r="P2" s="13"/>
      <c r="Q2" s="2"/>
      <c r="R2" s="13"/>
      <c r="S2" s="13"/>
      <c r="T2" s="2"/>
      <c r="U2" s="2"/>
      <c r="V2" s="3"/>
      <c r="W2" s="2"/>
    </row>
    <row r="3" spans="1:23" ht="15">
      <c r="A3" s="2"/>
      <c r="B3" s="2"/>
      <c r="C3" s="2"/>
      <c r="D3" s="2"/>
      <c r="E3" s="3"/>
      <c r="F3" s="2"/>
      <c r="G3" s="13"/>
      <c r="H3" s="2"/>
      <c r="I3" s="2"/>
      <c r="J3" s="13"/>
      <c r="K3" s="13"/>
      <c r="L3" s="2"/>
      <c r="M3" s="2"/>
      <c r="N3" s="2"/>
      <c r="O3" s="13"/>
      <c r="P3" s="13"/>
      <c r="Q3" s="2"/>
      <c r="R3" s="13"/>
      <c r="S3" s="13"/>
      <c r="T3" s="2"/>
      <c r="U3" s="2"/>
      <c r="V3" s="3"/>
      <c r="W3" s="2"/>
    </row>
    <row r="4" spans="1:23" ht="15">
      <c r="A4" s="2"/>
      <c r="B4" s="2"/>
      <c r="C4" s="2"/>
      <c r="D4" s="2"/>
      <c r="E4" s="3"/>
      <c r="F4" s="2"/>
      <c r="G4" s="13"/>
      <c r="H4" s="2"/>
      <c r="I4" s="2"/>
      <c r="J4" s="13"/>
      <c r="K4" s="13"/>
      <c r="L4" s="2"/>
      <c r="M4" s="2"/>
      <c r="N4" s="2"/>
      <c r="O4" s="13"/>
      <c r="P4" s="13"/>
      <c r="Q4" s="2"/>
      <c r="R4" s="13"/>
      <c r="S4" s="13"/>
      <c r="T4" s="2"/>
      <c r="U4" s="2"/>
      <c r="V4" s="3"/>
      <c r="W4" s="2"/>
    </row>
    <row r="5" spans="1:23" ht="15">
      <c r="A5" s="2"/>
      <c r="B5" s="2"/>
      <c r="C5" s="2"/>
      <c r="D5" s="2"/>
      <c r="E5" s="3"/>
      <c r="F5" s="2"/>
      <c r="G5" s="13"/>
      <c r="H5" s="2"/>
      <c r="I5" s="2"/>
      <c r="J5" s="13"/>
      <c r="K5" s="13"/>
      <c r="L5" s="2"/>
      <c r="M5" s="2"/>
      <c r="N5" s="2"/>
      <c r="O5" s="13"/>
      <c r="P5" s="13"/>
      <c r="Q5" s="2"/>
      <c r="R5" s="13"/>
      <c r="S5" s="13"/>
      <c r="T5" s="2"/>
      <c r="U5" s="2"/>
      <c r="V5" s="3"/>
      <c r="W5" s="2"/>
    </row>
    <row r="6" spans="1:23" ht="25.5">
      <c r="A6" s="2"/>
      <c r="B6" s="2"/>
      <c r="C6" s="4" t="s">
        <v>13</v>
      </c>
      <c r="D6" s="2"/>
      <c r="E6" s="3"/>
      <c r="F6" s="2"/>
      <c r="G6" s="13"/>
      <c r="H6" s="2"/>
      <c r="I6" s="2"/>
      <c r="J6" s="13"/>
      <c r="K6" s="13"/>
      <c r="L6" s="2"/>
      <c r="M6" s="2"/>
      <c r="N6" s="2"/>
      <c r="O6" s="13"/>
      <c r="P6" s="13"/>
      <c r="Q6" s="2"/>
      <c r="R6" s="13"/>
      <c r="S6" s="13"/>
      <c r="T6" s="2"/>
      <c r="U6" s="2"/>
      <c r="V6" s="3"/>
      <c r="W6" s="2"/>
    </row>
    <row r="7" spans="1:23" ht="15">
      <c r="A7" s="2"/>
      <c r="B7" s="2"/>
      <c r="C7" s="2"/>
      <c r="D7" s="2"/>
      <c r="E7" s="3"/>
      <c r="F7" s="85" t="s">
        <v>0</v>
      </c>
      <c r="G7" s="85"/>
      <c r="H7" s="85"/>
      <c r="I7" s="85"/>
      <c r="J7" s="85"/>
      <c r="K7" s="85"/>
      <c r="L7" s="85"/>
      <c r="M7" s="86"/>
      <c r="N7" s="87" t="s">
        <v>1</v>
      </c>
      <c r="O7" s="88"/>
      <c r="P7" s="88"/>
      <c r="Q7" s="88"/>
      <c r="R7" s="88"/>
      <c r="S7" s="88"/>
      <c r="T7" s="88"/>
      <c r="U7" s="89"/>
      <c r="V7" s="3"/>
      <c r="W7" s="2"/>
    </row>
    <row r="8" spans="1:23" ht="15.75" thickBot="1">
      <c r="A8" s="2"/>
      <c r="B8" s="2"/>
      <c r="C8" s="2"/>
      <c r="E8" s="3"/>
      <c r="F8" s="2"/>
      <c r="G8" s="90" t="s">
        <v>14</v>
      </c>
      <c r="H8" s="91"/>
      <c r="I8" s="92"/>
      <c r="J8" s="93" t="s">
        <v>15</v>
      </c>
      <c r="K8" s="94"/>
      <c r="L8" s="95"/>
      <c r="M8" s="6"/>
      <c r="N8" s="2"/>
      <c r="O8" s="96" t="s">
        <v>16</v>
      </c>
      <c r="P8" s="97"/>
      <c r="Q8" s="98"/>
      <c r="R8" s="96" t="s">
        <v>17</v>
      </c>
      <c r="S8" s="97"/>
      <c r="T8" s="98"/>
      <c r="U8" s="6"/>
      <c r="V8" s="3"/>
      <c r="W8" s="2"/>
    </row>
    <row r="9" spans="1:23" ht="15.75" customHeight="1">
      <c r="A9" s="23" t="s">
        <v>2</v>
      </c>
      <c r="B9" s="23" t="s">
        <v>3</v>
      </c>
      <c r="C9" s="23" t="s">
        <v>4</v>
      </c>
      <c r="D9" s="24" t="s">
        <v>5</v>
      </c>
      <c r="E9" s="24" t="s">
        <v>6</v>
      </c>
      <c r="F9" s="28" t="s">
        <v>7</v>
      </c>
      <c r="G9" s="29" t="s">
        <v>18</v>
      </c>
      <c r="H9" s="30" t="s">
        <v>19</v>
      </c>
      <c r="I9" s="30" t="s">
        <v>8</v>
      </c>
      <c r="J9" s="29" t="s">
        <v>18</v>
      </c>
      <c r="K9" s="29" t="s">
        <v>19</v>
      </c>
      <c r="L9" s="30" t="s">
        <v>8</v>
      </c>
      <c r="M9" s="31" t="s">
        <v>9</v>
      </c>
      <c r="N9" s="28" t="s">
        <v>7</v>
      </c>
      <c r="O9" s="29" t="s">
        <v>18</v>
      </c>
      <c r="P9" s="29" t="s">
        <v>19</v>
      </c>
      <c r="Q9" s="30" t="s">
        <v>8</v>
      </c>
      <c r="R9" s="29" t="s">
        <v>18</v>
      </c>
      <c r="S9" s="29" t="s">
        <v>19</v>
      </c>
      <c r="T9" s="30" t="s">
        <v>8</v>
      </c>
      <c r="U9" s="31" t="s">
        <v>10</v>
      </c>
      <c r="V9" s="32" t="s">
        <v>11</v>
      </c>
      <c r="W9" s="23" t="s">
        <v>12</v>
      </c>
    </row>
    <row r="10" spans="1:23" s="8" customFormat="1" ht="15.75" customHeight="1">
      <c r="A10" s="33">
        <v>1</v>
      </c>
      <c r="B10" s="34">
        <v>1</v>
      </c>
      <c r="C10" s="35" t="s">
        <v>33</v>
      </c>
      <c r="D10" s="35" t="s">
        <v>28</v>
      </c>
      <c r="E10" s="36">
        <v>1983</v>
      </c>
      <c r="F10" s="37">
        <v>200</v>
      </c>
      <c r="G10" s="38">
        <v>27.39</v>
      </c>
      <c r="H10" s="38">
        <v>27.48</v>
      </c>
      <c r="I10" s="39">
        <f aca="true" t="shared" si="0" ref="I10:I21">MIN(ABS(G10-H10)*100,100)</f>
        <v>8.999999999999986</v>
      </c>
      <c r="J10" s="38">
        <v>39.81</v>
      </c>
      <c r="K10" s="38">
        <v>25.68</v>
      </c>
      <c r="L10" s="39">
        <f aca="true" t="shared" si="1" ref="L10:L21">MIN(ABS(J10-K10)*100,100)</f>
        <v>100</v>
      </c>
      <c r="M10" s="40">
        <f aca="true" t="shared" si="2" ref="M10:M21">F10+L10*V10+I10*V10</f>
        <v>307.147</v>
      </c>
      <c r="N10" s="41">
        <v>0</v>
      </c>
      <c r="O10" s="38">
        <v>26.87</v>
      </c>
      <c r="P10" s="38">
        <v>26.88</v>
      </c>
      <c r="Q10" s="39">
        <f aca="true" t="shared" si="3" ref="Q10:Q21">MIN(ABS(O10-P10)*100,100)</f>
        <v>0.999999999999801</v>
      </c>
      <c r="R10" s="38">
        <v>25.59</v>
      </c>
      <c r="S10" s="38">
        <v>25.67</v>
      </c>
      <c r="T10" s="39">
        <f aca="true" t="shared" si="4" ref="T10:T21">MIN(ABS(R10-S10)*100,100)</f>
        <v>8.000000000000185</v>
      </c>
      <c r="U10" s="40">
        <f aca="true" t="shared" si="5" ref="U10:U21">N10+T10*V10+Q10*V10</f>
        <v>8.846999999999985</v>
      </c>
      <c r="V10" s="42">
        <f aca="true" t="shared" si="6" ref="V10:V21">(E10-1000)/1000</f>
        <v>0.983</v>
      </c>
      <c r="W10" s="43">
        <f aca="true" t="shared" si="7" ref="W10:W21">(M10+U10)</f>
        <v>315.99399999999997</v>
      </c>
    </row>
    <row r="11" spans="1:23" s="8" customFormat="1" ht="15.75" customHeight="1">
      <c r="A11" s="44">
        <v>2</v>
      </c>
      <c r="B11" s="34">
        <v>3</v>
      </c>
      <c r="C11" s="35" t="s">
        <v>30</v>
      </c>
      <c r="D11" s="35" t="s">
        <v>23</v>
      </c>
      <c r="E11" s="36">
        <v>1983</v>
      </c>
      <c r="F11" s="37">
        <v>200</v>
      </c>
      <c r="G11" s="38">
        <v>27.39</v>
      </c>
      <c r="H11" s="38">
        <v>27.42</v>
      </c>
      <c r="I11" s="39">
        <f t="shared" si="0"/>
        <v>3.0000000000001137</v>
      </c>
      <c r="J11" s="38">
        <v>39.81</v>
      </c>
      <c r="K11" s="38">
        <v>40.1</v>
      </c>
      <c r="L11" s="39">
        <f t="shared" si="1"/>
        <v>28.999999999999915</v>
      </c>
      <c r="M11" s="40">
        <f t="shared" si="2"/>
        <v>231.45600000000002</v>
      </c>
      <c r="N11" s="41">
        <v>100</v>
      </c>
      <c r="O11" s="38">
        <v>26.87</v>
      </c>
      <c r="P11" s="38">
        <v>26.88</v>
      </c>
      <c r="Q11" s="39">
        <f t="shared" si="3"/>
        <v>0.999999999999801</v>
      </c>
      <c r="R11" s="38">
        <v>25.59</v>
      </c>
      <c r="S11" s="38">
        <v>25.68</v>
      </c>
      <c r="T11" s="39">
        <f t="shared" si="4"/>
        <v>8.999999999999986</v>
      </c>
      <c r="U11" s="40">
        <f t="shared" si="5"/>
        <v>109.82999999999979</v>
      </c>
      <c r="V11" s="42">
        <f t="shared" si="6"/>
        <v>0.983</v>
      </c>
      <c r="W11" s="43">
        <f t="shared" si="7"/>
        <v>341.28599999999983</v>
      </c>
    </row>
    <row r="12" spans="1:23" s="8" customFormat="1" ht="15.75" customHeight="1">
      <c r="A12" s="33">
        <v>3</v>
      </c>
      <c r="B12" s="34">
        <v>12</v>
      </c>
      <c r="C12" s="45" t="s">
        <v>95</v>
      </c>
      <c r="D12" s="46" t="s">
        <v>96</v>
      </c>
      <c r="E12" s="47">
        <v>1983</v>
      </c>
      <c r="F12" s="37">
        <v>300</v>
      </c>
      <c r="G12" s="38">
        <v>27.39</v>
      </c>
      <c r="H12" s="38">
        <v>22.75</v>
      </c>
      <c r="I12" s="39">
        <f t="shared" si="0"/>
        <v>100</v>
      </c>
      <c r="J12" s="38">
        <v>39.81</v>
      </c>
      <c r="K12" s="38">
        <v>40.8</v>
      </c>
      <c r="L12" s="39">
        <f t="shared" si="1"/>
        <v>98.99999999999949</v>
      </c>
      <c r="M12" s="40">
        <f t="shared" si="2"/>
        <v>495.6169999999995</v>
      </c>
      <c r="N12" s="41">
        <v>100</v>
      </c>
      <c r="O12" s="38">
        <v>26.87</v>
      </c>
      <c r="P12" s="38">
        <v>26.89</v>
      </c>
      <c r="Q12" s="39">
        <f t="shared" si="3"/>
        <v>1.9999999999999574</v>
      </c>
      <c r="R12" s="38">
        <v>25.59</v>
      </c>
      <c r="S12" s="38">
        <v>25.68</v>
      </c>
      <c r="T12" s="39">
        <f t="shared" si="4"/>
        <v>8.999999999999986</v>
      </c>
      <c r="U12" s="40">
        <f t="shared" si="5"/>
        <v>110.81299999999993</v>
      </c>
      <c r="V12" s="42">
        <f t="shared" si="6"/>
        <v>0.983</v>
      </c>
      <c r="W12" s="43">
        <f t="shared" si="7"/>
        <v>606.4299999999994</v>
      </c>
    </row>
    <row r="13" spans="1:23" s="8" customFormat="1" ht="15.75" customHeight="1">
      <c r="A13" s="44">
        <v>4</v>
      </c>
      <c r="B13" s="34">
        <v>9</v>
      </c>
      <c r="C13" s="45" t="s">
        <v>36</v>
      </c>
      <c r="D13" s="46" t="s">
        <v>118</v>
      </c>
      <c r="E13" s="47">
        <v>1970</v>
      </c>
      <c r="F13" s="37">
        <v>300</v>
      </c>
      <c r="G13" s="38">
        <v>27.39</v>
      </c>
      <c r="H13" s="38">
        <v>22.74</v>
      </c>
      <c r="I13" s="39">
        <f t="shared" si="0"/>
        <v>100</v>
      </c>
      <c r="J13" s="38">
        <v>39.81</v>
      </c>
      <c r="K13" s="38">
        <v>39.84</v>
      </c>
      <c r="L13" s="39">
        <f t="shared" si="1"/>
        <v>3.0000000000001137</v>
      </c>
      <c r="M13" s="40">
        <f t="shared" si="2"/>
        <v>399.9100000000001</v>
      </c>
      <c r="N13" s="41">
        <v>500</v>
      </c>
      <c r="O13" s="38">
        <v>26.87</v>
      </c>
      <c r="P13" s="38">
        <v>26.83</v>
      </c>
      <c r="Q13" s="39">
        <f t="shared" si="3"/>
        <v>4.00000000000027</v>
      </c>
      <c r="R13" s="38">
        <v>25.59</v>
      </c>
      <c r="S13" s="38">
        <v>25.66</v>
      </c>
      <c r="T13" s="39">
        <f t="shared" si="4"/>
        <v>7.000000000000028</v>
      </c>
      <c r="U13" s="40">
        <f t="shared" si="5"/>
        <v>510.6700000000003</v>
      </c>
      <c r="V13" s="42">
        <f t="shared" si="6"/>
        <v>0.97</v>
      </c>
      <c r="W13" s="43">
        <f t="shared" si="7"/>
        <v>910.5800000000004</v>
      </c>
    </row>
    <row r="14" spans="1:23" s="8" customFormat="1" ht="15.75" customHeight="1">
      <c r="A14" s="33">
        <v>5</v>
      </c>
      <c r="B14" s="34">
        <v>6</v>
      </c>
      <c r="C14" s="35" t="s">
        <v>34</v>
      </c>
      <c r="D14" s="35" t="s">
        <v>90</v>
      </c>
      <c r="E14" s="36">
        <v>1976</v>
      </c>
      <c r="F14" s="37">
        <v>500</v>
      </c>
      <c r="G14" s="38">
        <v>27.39</v>
      </c>
      <c r="H14" s="38">
        <v>25.85</v>
      </c>
      <c r="I14" s="39">
        <f t="shared" si="0"/>
        <v>100</v>
      </c>
      <c r="J14" s="38">
        <v>39.81</v>
      </c>
      <c r="K14" s="38">
        <v>40.24</v>
      </c>
      <c r="L14" s="39">
        <f t="shared" si="1"/>
        <v>42.99999999999997</v>
      </c>
      <c r="M14" s="40">
        <f t="shared" si="2"/>
        <v>639.568</v>
      </c>
      <c r="N14" s="41">
        <v>300</v>
      </c>
      <c r="O14" s="38">
        <v>26.87</v>
      </c>
      <c r="P14" s="38">
        <v>27.15</v>
      </c>
      <c r="Q14" s="39">
        <f t="shared" si="3"/>
        <v>27.99999999999976</v>
      </c>
      <c r="R14" s="38">
        <v>25.59</v>
      </c>
      <c r="S14" s="38">
        <v>26.03</v>
      </c>
      <c r="T14" s="39">
        <f t="shared" si="4"/>
        <v>44.00000000000013</v>
      </c>
      <c r="U14" s="40">
        <f t="shared" si="5"/>
        <v>370.2719999999999</v>
      </c>
      <c r="V14" s="42">
        <f t="shared" si="6"/>
        <v>0.976</v>
      </c>
      <c r="W14" s="43">
        <f t="shared" si="7"/>
        <v>1009.8399999999999</v>
      </c>
    </row>
    <row r="15" spans="1:23" s="8" customFormat="1" ht="15.75" customHeight="1">
      <c r="A15" s="44">
        <v>6</v>
      </c>
      <c r="B15" s="34">
        <v>7</v>
      </c>
      <c r="C15" s="35" t="s">
        <v>32</v>
      </c>
      <c r="D15" s="35" t="s">
        <v>26</v>
      </c>
      <c r="E15" s="36">
        <v>1966</v>
      </c>
      <c r="F15" s="37">
        <v>700</v>
      </c>
      <c r="G15" s="38">
        <v>27.39</v>
      </c>
      <c r="H15" s="38">
        <v>23</v>
      </c>
      <c r="I15" s="39">
        <f t="shared" si="0"/>
        <v>100</v>
      </c>
      <c r="J15" s="38">
        <v>39.81</v>
      </c>
      <c r="K15" s="38">
        <v>40.31</v>
      </c>
      <c r="L15" s="39">
        <f t="shared" si="1"/>
        <v>50</v>
      </c>
      <c r="M15" s="40">
        <f t="shared" si="2"/>
        <v>844.9</v>
      </c>
      <c r="N15" s="41">
        <v>400</v>
      </c>
      <c r="O15" s="38">
        <v>26.87</v>
      </c>
      <c r="P15" s="38">
        <v>24.8</v>
      </c>
      <c r="Q15" s="39">
        <f t="shared" si="3"/>
        <v>100</v>
      </c>
      <c r="R15" s="38">
        <v>25.59</v>
      </c>
      <c r="S15" s="38">
        <v>25.56</v>
      </c>
      <c r="T15" s="39">
        <f t="shared" si="4"/>
        <v>3.0000000000001137</v>
      </c>
      <c r="U15" s="40">
        <f t="shared" si="5"/>
        <v>499.49800000000016</v>
      </c>
      <c r="V15" s="42">
        <f t="shared" si="6"/>
        <v>0.966</v>
      </c>
      <c r="W15" s="43">
        <f t="shared" si="7"/>
        <v>1344.3980000000001</v>
      </c>
    </row>
    <row r="16" spans="1:23" s="8" customFormat="1" ht="15.75" customHeight="1">
      <c r="A16" s="33">
        <v>7</v>
      </c>
      <c r="B16" s="34">
        <v>5</v>
      </c>
      <c r="C16" s="35" t="s">
        <v>31</v>
      </c>
      <c r="D16" s="35" t="s">
        <v>25</v>
      </c>
      <c r="E16" s="36">
        <v>1973</v>
      </c>
      <c r="F16" s="37">
        <v>300</v>
      </c>
      <c r="G16" s="38">
        <v>27.39</v>
      </c>
      <c r="H16" s="38">
        <v>28.85</v>
      </c>
      <c r="I16" s="39">
        <f t="shared" si="0"/>
        <v>100</v>
      </c>
      <c r="J16" s="38">
        <v>39.81</v>
      </c>
      <c r="K16" s="38">
        <v>35.15</v>
      </c>
      <c r="L16" s="39">
        <f t="shared" si="1"/>
        <v>100</v>
      </c>
      <c r="M16" s="40">
        <f t="shared" si="2"/>
        <v>494.6</v>
      </c>
      <c r="N16" s="41">
        <v>700</v>
      </c>
      <c r="O16" s="38">
        <v>26.87</v>
      </c>
      <c r="P16" s="38">
        <v>28.24</v>
      </c>
      <c r="Q16" s="39">
        <f t="shared" si="3"/>
        <v>100</v>
      </c>
      <c r="R16" s="38">
        <v>25.59</v>
      </c>
      <c r="S16" s="38">
        <v>25</v>
      </c>
      <c r="T16" s="39">
        <f t="shared" si="4"/>
        <v>58.999999999999986</v>
      </c>
      <c r="U16" s="40">
        <f t="shared" si="5"/>
        <v>854.7069999999999</v>
      </c>
      <c r="V16" s="42">
        <f t="shared" si="6"/>
        <v>0.973</v>
      </c>
      <c r="W16" s="43">
        <f t="shared" si="7"/>
        <v>1349.3069999999998</v>
      </c>
    </row>
    <row r="17" spans="1:23" s="8" customFormat="1" ht="15.75" customHeight="1">
      <c r="A17" s="44">
        <v>8</v>
      </c>
      <c r="B17" s="34">
        <v>8</v>
      </c>
      <c r="C17" s="35" t="s">
        <v>35</v>
      </c>
      <c r="D17" s="35" t="s">
        <v>27</v>
      </c>
      <c r="E17" s="36">
        <v>1978</v>
      </c>
      <c r="F17" s="37">
        <v>1100</v>
      </c>
      <c r="G17" s="38">
        <v>27.39</v>
      </c>
      <c r="H17" s="38">
        <v>22.88</v>
      </c>
      <c r="I17" s="39">
        <f t="shared" si="0"/>
        <v>100</v>
      </c>
      <c r="J17" s="38">
        <v>39.81</v>
      </c>
      <c r="K17" s="38">
        <v>48.36</v>
      </c>
      <c r="L17" s="39">
        <f t="shared" si="1"/>
        <v>100</v>
      </c>
      <c r="M17" s="40">
        <f t="shared" si="2"/>
        <v>1295.6</v>
      </c>
      <c r="N17" s="41">
        <v>100</v>
      </c>
      <c r="O17" s="38">
        <v>26.87</v>
      </c>
      <c r="P17" s="38">
        <v>28.1</v>
      </c>
      <c r="Q17" s="39">
        <f t="shared" si="3"/>
        <v>100</v>
      </c>
      <c r="R17" s="38">
        <v>25.59</v>
      </c>
      <c r="S17" s="38">
        <v>26.25</v>
      </c>
      <c r="T17" s="39">
        <f t="shared" si="4"/>
        <v>66.00000000000001</v>
      </c>
      <c r="U17" s="40">
        <f t="shared" si="5"/>
        <v>262.348</v>
      </c>
      <c r="V17" s="42">
        <f t="shared" si="6"/>
        <v>0.978</v>
      </c>
      <c r="W17" s="43">
        <f t="shared" si="7"/>
        <v>1557.9479999999999</v>
      </c>
    </row>
    <row r="18" spans="1:23" s="8" customFormat="1" ht="15.75" customHeight="1">
      <c r="A18" s="33">
        <v>9</v>
      </c>
      <c r="B18" s="34">
        <v>11</v>
      </c>
      <c r="C18" s="45" t="s">
        <v>91</v>
      </c>
      <c r="D18" s="46" t="s">
        <v>92</v>
      </c>
      <c r="E18" s="47">
        <v>1970</v>
      </c>
      <c r="F18" s="37">
        <v>700</v>
      </c>
      <c r="G18" s="38">
        <v>27.39</v>
      </c>
      <c r="H18" s="38">
        <v>25.79</v>
      </c>
      <c r="I18" s="39">
        <f t="shared" si="0"/>
        <v>100</v>
      </c>
      <c r="J18" s="38">
        <v>39.81</v>
      </c>
      <c r="K18" s="38">
        <v>41.3</v>
      </c>
      <c r="L18" s="39">
        <f t="shared" si="1"/>
        <v>100</v>
      </c>
      <c r="M18" s="40">
        <f t="shared" si="2"/>
        <v>894</v>
      </c>
      <c r="N18" s="41">
        <v>800</v>
      </c>
      <c r="O18" s="38">
        <v>26.87</v>
      </c>
      <c r="P18" s="38">
        <v>26.89</v>
      </c>
      <c r="Q18" s="39">
        <f t="shared" si="3"/>
        <v>1.9999999999999574</v>
      </c>
      <c r="R18" s="38">
        <v>25.59</v>
      </c>
      <c r="S18" s="38">
        <v>25.52</v>
      </c>
      <c r="T18" s="39">
        <f t="shared" si="4"/>
        <v>7.000000000000028</v>
      </c>
      <c r="U18" s="40">
        <f t="shared" si="5"/>
        <v>808.73</v>
      </c>
      <c r="V18" s="42">
        <f t="shared" si="6"/>
        <v>0.97</v>
      </c>
      <c r="W18" s="43">
        <f t="shared" si="7"/>
        <v>1702.73</v>
      </c>
    </row>
    <row r="19" spans="1:23" s="8" customFormat="1" ht="15.75" customHeight="1">
      <c r="A19" s="44">
        <v>10</v>
      </c>
      <c r="B19" s="34">
        <v>10</v>
      </c>
      <c r="C19" s="45" t="s">
        <v>93</v>
      </c>
      <c r="D19" s="46" t="s">
        <v>94</v>
      </c>
      <c r="E19" s="47">
        <v>1983</v>
      </c>
      <c r="F19" s="37">
        <v>900</v>
      </c>
      <c r="G19" s="38">
        <v>27.39</v>
      </c>
      <c r="H19" s="38">
        <v>26.1</v>
      </c>
      <c r="I19" s="39">
        <f t="shared" si="0"/>
        <v>100</v>
      </c>
      <c r="J19" s="38">
        <v>39.81</v>
      </c>
      <c r="K19" s="38">
        <v>32.2</v>
      </c>
      <c r="L19" s="39">
        <f t="shared" si="1"/>
        <v>100</v>
      </c>
      <c r="M19" s="40">
        <f t="shared" si="2"/>
        <v>1096.6</v>
      </c>
      <c r="N19" s="41">
        <v>900</v>
      </c>
      <c r="O19" s="38">
        <v>26.87</v>
      </c>
      <c r="P19" s="38">
        <v>17.3</v>
      </c>
      <c r="Q19" s="39">
        <f t="shared" si="3"/>
        <v>100</v>
      </c>
      <c r="R19" s="38">
        <v>25.59</v>
      </c>
      <c r="S19" s="38">
        <v>28.15</v>
      </c>
      <c r="T19" s="39">
        <f t="shared" si="4"/>
        <v>100</v>
      </c>
      <c r="U19" s="40">
        <f t="shared" si="5"/>
        <v>1096.6</v>
      </c>
      <c r="V19" s="42">
        <f t="shared" si="6"/>
        <v>0.983</v>
      </c>
      <c r="W19" s="43">
        <f t="shared" si="7"/>
        <v>2193.2</v>
      </c>
    </row>
    <row r="20" spans="1:23" s="8" customFormat="1" ht="15.75" customHeight="1">
      <c r="A20" s="33">
        <v>11</v>
      </c>
      <c r="B20" s="34">
        <v>4</v>
      </c>
      <c r="C20" s="35" t="s">
        <v>89</v>
      </c>
      <c r="D20" s="35" t="s">
        <v>24</v>
      </c>
      <c r="E20" s="36">
        <v>1976</v>
      </c>
      <c r="F20" s="37">
        <v>800</v>
      </c>
      <c r="G20" s="38">
        <v>27.39</v>
      </c>
      <c r="H20" s="38">
        <v>26.92</v>
      </c>
      <c r="I20" s="39">
        <f t="shared" si="0"/>
        <v>46.999999999999886</v>
      </c>
      <c r="J20" s="38">
        <v>39.81</v>
      </c>
      <c r="K20" s="38">
        <v>37.84</v>
      </c>
      <c r="L20" s="39">
        <f t="shared" si="1"/>
        <v>100</v>
      </c>
      <c r="M20" s="40">
        <f t="shared" si="2"/>
        <v>943.4719999999999</v>
      </c>
      <c r="N20" s="41">
        <v>1600</v>
      </c>
      <c r="O20" s="38">
        <v>26.87</v>
      </c>
      <c r="P20" s="38">
        <v>25.79</v>
      </c>
      <c r="Q20" s="39">
        <f t="shared" si="3"/>
        <v>100</v>
      </c>
      <c r="R20" s="38">
        <v>25.59</v>
      </c>
      <c r="S20" s="38">
        <v>24.85</v>
      </c>
      <c r="T20" s="39">
        <f t="shared" si="4"/>
        <v>73.99999999999984</v>
      </c>
      <c r="U20" s="40">
        <f t="shared" si="5"/>
        <v>1769.8239999999998</v>
      </c>
      <c r="V20" s="42">
        <f t="shared" si="6"/>
        <v>0.976</v>
      </c>
      <c r="W20" s="43">
        <f t="shared" si="7"/>
        <v>2713.296</v>
      </c>
    </row>
    <row r="21" spans="1:23" s="8" customFormat="1" ht="15.75" customHeight="1">
      <c r="A21" s="44">
        <v>12</v>
      </c>
      <c r="B21" s="34">
        <v>2</v>
      </c>
      <c r="C21" s="35" t="s">
        <v>29</v>
      </c>
      <c r="D21" s="35" t="s">
        <v>22</v>
      </c>
      <c r="E21" s="36">
        <v>1990</v>
      </c>
      <c r="F21" s="37">
        <v>800</v>
      </c>
      <c r="G21" s="38">
        <v>27.39</v>
      </c>
      <c r="H21" s="38">
        <v>22.65</v>
      </c>
      <c r="I21" s="39">
        <f t="shared" si="0"/>
        <v>100</v>
      </c>
      <c r="J21" s="38">
        <v>39.81</v>
      </c>
      <c r="K21" s="38">
        <v>29.9</v>
      </c>
      <c r="L21" s="39">
        <f t="shared" si="1"/>
        <v>100</v>
      </c>
      <c r="M21" s="40">
        <f t="shared" si="2"/>
        <v>998</v>
      </c>
      <c r="N21" s="41">
        <v>2200</v>
      </c>
      <c r="O21" s="38">
        <v>26.87</v>
      </c>
      <c r="P21" s="38">
        <v>29.94</v>
      </c>
      <c r="Q21" s="39">
        <f t="shared" si="3"/>
        <v>100</v>
      </c>
      <c r="R21" s="38">
        <v>25.59</v>
      </c>
      <c r="S21" s="38">
        <v>33.25</v>
      </c>
      <c r="T21" s="39">
        <f t="shared" si="4"/>
        <v>100</v>
      </c>
      <c r="U21" s="40">
        <f t="shared" si="5"/>
        <v>2398</v>
      </c>
      <c r="V21" s="42">
        <f t="shared" si="6"/>
        <v>0.99</v>
      </c>
      <c r="W21" s="43">
        <f t="shared" si="7"/>
        <v>3396</v>
      </c>
    </row>
  </sheetData>
  <sheetProtection selectLockedCells="1" selectUnlockedCells="1"/>
  <autoFilter ref="A9:W9">
    <sortState ref="A10:W21">
      <sortCondition sortBy="value" ref="W10:W21"/>
    </sortState>
  </autoFilter>
  <mergeCells count="6">
    <mergeCell ref="F7:M7"/>
    <mergeCell ref="N7:U7"/>
    <mergeCell ref="G8:I8"/>
    <mergeCell ref="J8:L8"/>
    <mergeCell ref="O8:Q8"/>
    <mergeCell ref="R8:T8"/>
  </mergeCells>
  <printOptions/>
  <pageMargins left="0.25" right="0.25" top="0.75" bottom="0.75" header="0.3" footer="0.3"/>
  <pageSetup fitToHeight="1" fitToWidth="1" horizontalDpi="300" verticalDpi="3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zoomScale="85" zoomScaleNormal="85" zoomScalePageLayoutView="0" workbookViewId="0" topLeftCell="A1">
      <selection activeCell="S21" sqref="S21"/>
    </sheetView>
  </sheetViews>
  <sheetFormatPr defaultColWidth="11.421875" defaultRowHeight="15"/>
  <cols>
    <col min="1" max="1" width="3.7109375" style="0" customWidth="1"/>
    <col min="2" max="2" width="5.7109375" style="0" customWidth="1"/>
    <col min="3" max="3" width="58.57421875" style="0" customWidth="1"/>
    <col min="4" max="4" width="26.28125" style="0" customWidth="1"/>
    <col min="5" max="5" width="6.7109375" style="1" customWidth="1"/>
    <col min="6" max="9" width="8.28125" style="0" customWidth="1"/>
    <col min="10" max="10" width="11.140625" style="0" customWidth="1"/>
    <col min="11" max="14" width="8.28125" style="0" customWidth="1"/>
    <col min="15" max="15" width="11.421875" style="0" customWidth="1"/>
    <col min="16" max="16" width="7.7109375" style="0" customWidth="1"/>
    <col min="17" max="17" width="10.7109375" style="0" customWidth="1"/>
  </cols>
  <sheetData>
    <row r="1" spans="1:17" ht="15">
      <c r="A1" s="2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>
      <c r="A2" s="2"/>
      <c r="B2" s="2"/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2"/>
      <c r="B3" s="2"/>
      <c r="C3" s="2"/>
      <c r="D3" s="2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>
      <c r="A4" s="2"/>
      <c r="B4" s="2"/>
      <c r="C4" s="2"/>
      <c r="D4" s="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"/>
      <c r="B5" s="2"/>
      <c r="C5" s="2"/>
      <c r="D5" s="2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>
      <c r="A6" s="2"/>
      <c r="B6" s="2"/>
      <c r="C6" s="4" t="s">
        <v>21</v>
      </c>
      <c r="D6" s="2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">
      <c r="A7" s="2"/>
      <c r="B7" s="2"/>
      <c r="C7" s="2"/>
      <c r="D7" s="2"/>
      <c r="E7" s="3"/>
      <c r="F7" s="85" t="s">
        <v>0</v>
      </c>
      <c r="G7" s="85"/>
      <c r="H7" s="85"/>
      <c r="I7" s="85"/>
      <c r="J7" s="85"/>
      <c r="K7" s="85" t="s">
        <v>1</v>
      </c>
      <c r="L7" s="85"/>
      <c r="M7" s="85"/>
      <c r="N7" s="85"/>
      <c r="O7" s="85"/>
      <c r="P7" s="2"/>
      <c r="Q7" s="2"/>
    </row>
    <row r="8" spans="1:17" ht="15.75" thickBot="1">
      <c r="A8" s="2"/>
      <c r="B8" s="2"/>
      <c r="C8" s="2"/>
      <c r="E8" s="3"/>
      <c r="F8" s="2"/>
      <c r="G8" s="99" t="s">
        <v>14</v>
      </c>
      <c r="H8" s="99"/>
      <c r="I8" s="5"/>
      <c r="J8" s="6"/>
      <c r="K8" s="2"/>
      <c r="L8" s="99" t="s">
        <v>15</v>
      </c>
      <c r="M8" s="99"/>
      <c r="N8" s="7"/>
      <c r="O8" s="6"/>
      <c r="P8" s="2"/>
      <c r="Q8" s="2"/>
    </row>
    <row r="9" spans="1:17" ht="15.75" customHeight="1" thickBot="1">
      <c r="A9" s="25" t="s">
        <v>2</v>
      </c>
      <c r="B9" s="25" t="s">
        <v>3</v>
      </c>
      <c r="C9" s="25" t="s">
        <v>4</v>
      </c>
      <c r="D9" s="26" t="s">
        <v>5</v>
      </c>
      <c r="E9" s="27" t="s">
        <v>6</v>
      </c>
      <c r="F9" s="18" t="s">
        <v>7</v>
      </c>
      <c r="G9" s="19" t="s">
        <v>18</v>
      </c>
      <c r="H9" s="20" t="s">
        <v>19</v>
      </c>
      <c r="I9" s="20" t="s">
        <v>8</v>
      </c>
      <c r="J9" s="21" t="s">
        <v>9</v>
      </c>
      <c r="K9" s="18" t="s">
        <v>7</v>
      </c>
      <c r="L9" s="19" t="s">
        <v>18</v>
      </c>
      <c r="M9" s="19" t="s">
        <v>19</v>
      </c>
      <c r="N9" s="20" t="s">
        <v>8</v>
      </c>
      <c r="O9" s="21" t="s">
        <v>10</v>
      </c>
      <c r="P9" s="22" t="s">
        <v>11</v>
      </c>
      <c r="Q9" s="15" t="s">
        <v>12</v>
      </c>
    </row>
    <row r="10" spans="1:17" s="8" customFormat="1" ht="15.75" customHeight="1">
      <c r="A10" s="48">
        <v>3</v>
      </c>
      <c r="B10" s="49">
        <v>38</v>
      </c>
      <c r="C10" s="50" t="s">
        <v>82</v>
      </c>
      <c r="D10" s="51" t="s">
        <v>83</v>
      </c>
      <c r="E10" s="52">
        <v>2002</v>
      </c>
      <c r="F10" s="53">
        <v>0</v>
      </c>
      <c r="G10" s="54">
        <v>25.78</v>
      </c>
      <c r="H10" s="54">
        <v>25.84</v>
      </c>
      <c r="I10" s="55">
        <f>MIN(ABS(G10-H10)*100,100)</f>
        <v>5.999999999999872</v>
      </c>
      <c r="J10" s="56">
        <f>F10+I10*P10</f>
        <v>6.011999999999872</v>
      </c>
      <c r="K10" s="53">
        <v>0</v>
      </c>
      <c r="L10" s="54">
        <v>19.34</v>
      </c>
      <c r="M10" s="54">
        <v>19.33</v>
      </c>
      <c r="N10" s="55">
        <f>MIN(ABS(L10-M10)*100,100)</f>
        <v>1.0000000000001563</v>
      </c>
      <c r="O10" s="56">
        <f>K10+N10*P10</f>
        <v>1.0020000000001565</v>
      </c>
      <c r="P10" s="57">
        <f>(E10-1000)/1000</f>
        <v>1.002</v>
      </c>
      <c r="Q10" s="57">
        <f>(J10+O10)</f>
        <v>7.014000000000028</v>
      </c>
    </row>
    <row r="11" spans="1:17" s="8" customFormat="1" ht="15.75" customHeight="1">
      <c r="A11" s="58">
        <v>1</v>
      </c>
      <c r="B11" s="59">
        <v>15</v>
      </c>
      <c r="C11" s="60" t="s">
        <v>72</v>
      </c>
      <c r="D11" s="61" t="s">
        <v>108</v>
      </c>
      <c r="E11" s="62">
        <v>1984</v>
      </c>
      <c r="F11" s="63">
        <v>0</v>
      </c>
      <c r="G11" s="64">
        <v>25.78</v>
      </c>
      <c r="H11" s="64">
        <v>25.86</v>
      </c>
      <c r="I11" s="65">
        <f>MIN(ABS(G11-H11)*100,100)</f>
        <v>7.9999999999998295</v>
      </c>
      <c r="J11" s="66">
        <f>F11+I11*P11</f>
        <v>7.871999999999832</v>
      </c>
      <c r="K11" s="63">
        <v>0</v>
      </c>
      <c r="L11" s="64">
        <v>19.34</v>
      </c>
      <c r="M11" s="64">
        <v>19.33</v>
      </c>
      <c r="N11" s="65">
        <f>MIN(ABS(L11-M11)*100,100)</f>
        <v>1.0000000000001563</v>
      </c>
      <c r="O11" s="66">
        <f>K11+N11*P11</f>
        <v>0.9840000000001538</v>
      </c>
      <c r="P11" s="67">
        <f>(E11-1000)/1000</f>
        <v>0.984</v>
      </c>
      <c r="Q11" s="67">
        <f>(J11+O11)</f>
        <v>8.855999999999986</v>
      </c>
    </row>
    <row r="12" spans="1:17" s="8" customFormat="1" ht="15.75" customHeight="1">
      <c r="A12" s="58">
        <v>2</v>
      </c>
      <c r="B12" s="59">
        <v>27</v>
      </c>
      <c r="C12" s="60" t="s">
        <v>75</v>
      </c>
      <c r="D12" s="61" t="s">
        <v>61</v>
      </c>
      <c r="E12" s="62">
        <v>1974</v>
      </c>
      <c r="F12" s="63">
        <v>0</v>
      </c>
      <c r="G12" s="64">
        <v>25.78</v>
      </c>
      <c r="H12" s="64">
        <v>26.37</v>
      </c>
      <c r="I12" s="65">
        <f>MIN(ABS(G12-H12)*100,100)</f>
        <v>58.999999999999986</v>
      </c>
      <c r="J12" s="66">
        <f>F12+I12*P12</f>
        <v>57.46599999999999</v>
      </c>
      <c r="K12" s="63">
        <v>0</v>
      </c>
      <c r="L12" s="64">
        <v>19.34</v>
      </c>
      <c r="M12" s="64">
        <v>19.33</v>
      </c>
      <c r="N12" s="65">
        <f>MIN(ABS(L12-M12)*100,100)</f>
        <v>1.0000000000001563</v>
      </c>
      <c r="O12" s="66">
        <f>K12+N12*P12</f>
        <v>0.9740000000001522</v>
      </c>
      <c r="P12" s="67">
        <f>(E12-1000)/1000</f>
        <v>0.974</v>
      </c>
      <c r="Q12" s="67">
        <f>(J12+O12)</f>
        <v>58.44000000000014</v>
      </c>
    </row>
    <row r="13" spans="1:17" s="8" customFormat="1" ht="15.75" customHeight="1">
      <c r="A13" s="58">
        <v>4</v>
      </c>
      <c r="B13" s="59">
        <v>39</v>
      </c>
      <c r="C13" s="60" t="s">
        <v>73</v>
      </c>
      <c r="D13" s="61" t="s">
        <v>119</v>
      </c>
      <c r="E13" s="62">
        <v>1987</v>
      </c>
      <c r="F13" s="63">
        <v>100</v>
      </c>
      <c r="G13" s="64">
        <v>25.78</v>
      </c>
      <c r="H13" s="64">
        <v>25.8</v>
      </c>
      <c r="I13" s="65">
        <f>MIN(ABS(G13-H13)*100,100)</f>
        <v>1.9999999999999574</v>
      </c>
      <c r="J13" s="66">
        <f>F13+I13*P13</f>
        <v>101.97399999999996</v>
      </c>
      <c r="K13" s="63">
        <v>0</v>
      </c>
      <c r="L13" s="64">
        <v>19.34</v>
      </c>
      <c r="M13" s="64">
        <v>19.28</v>
      </c>
      <c r="N13" s="65">
        <f>MIN(ABS(L13-M13)*100,100)</f>
        <v>5.999999999999872</v>
      </c>
      <c r="O13" s="66">
        <f>K13+N13*P13</f>
        <v>5.921999999999874</v>
      </c>
      <c r="P13" s="67">
        <f>(E13-1000)/1000</f>
        <v>0.987</v>
      </c>
      <c r="Q13" s="67">
        <f>(J13+O13)</f>
        <v>107.89599999999983</v>
      </c>
    </row>
    <row r="14" spans="1:17" s="8" customFormat="1" ht="15.75" customHeight="1">
      <c r="A14" s="58">
        <v>5</v>
      </c>
      <c r="B14" s="59">
        <v>31</v>
      </c>
      <c r="C14" s="60" t="s">
        <v>78</v>
      </c>
      <c r="D14" s="61" t="s">
        <v>106</v>
      </c>
      <c r="E14" s="62">
        <v>1987</v>
      </c>
      <c r="F14" s="63">
        <v>0</v>
      </c>
      <c r="G14" s="64">
        <v>25.78</v>
      </c>
      <c r="H14" s="64">
        <v>26.5</v>
      </c>
      <c r="I14" s="65">
        <f>MIN(ABS(G14-H14)*100,100)</f>
        <v>71.99999999999989</v>
      </c>
      <c r="J14" s="66">
        <f>F14+I14*P14</f>
        <v>71.0639999999999</v>
      </c>
      <c r="K14" s="63">
        <v>100</v>
      </c>
      <c r="L14" s="64">
        <v>19.34</v>
      </c>
      <c r="M14" s="64">
        <v>19.6</v>
      </c>
      <c r="N14" s="65">
        <f>MIN(ABS(L14-M14)*100,100)</f>
        <v>26.000000000000156</v>
      </c>
      <c r="O14" s="66">
        <f>K14+N14*P14</f>
        <v>125.66200000000015</v>
      </c>
      <c r="P14" s="67">
        <f>(E14-1000)/1000</f>
        <v>0.987</v>
      </c>
      <c r="Q14" s="67">
        <f>(J14+O14)</f>
        <v>196.72600000000006</v>
      </c>
    </row>
    <row r="15" spans="1:17" s="8" customFormat="1" ht="15.75" customHeight="1">
      <c r="A15" s="58">
        <v>6</v>
      </c>
      <c r="B15" s="59">
        <v>16</v>
      </c>
      <c r="C15" s="60" t="s">
        <v>67</v>
      </c>
      <c r="D15" s="61" t="s">
        <v>63</v>
      </c>
      <c r="E15" s="62">
        <v>1965</v>
      </c>
      <c r="F15" s="63">
        <v>0</v>
      </c>
      <c r="G15" s="64">
        <v>25.78</v>
      </c>
      <c r="H15" s="64">
        <v>29.2</v>
      </c>
      <c r="I15" s="65">
        <f>MIN(ABS(G15-H15)*100,100)</f>
        <v>100</v>
      </c>
      <c r="J15" s="66">
        <f>F15+I15*P15</f>
        <v>96.5</v>
      </c>
      <c r="K15" s="63">
        <v>100</v>
      </c>
      <c r="L15" s="64">
        <v>19.34</v>
      </c>
      <c r="M15" s="64">
        <v>19.36</v>
      </c>
      <c r="N15" s="65">
        <f>MIN(ABS(L15-M15)*100,100)</f>
        <v>1.9999999999999574</v>
      </c>
      <c r="O15" s="66">
        <f>K15+N15*P15</f>
        <v>101.92999999999996</v>
      </c>
      <c r="P15" s="67">
        <f>(E15-1000)/1000</f>
        <v>0.965</v>
      </c>
      <c r="Q15" s="67">
        <f>(J15+O15)</f>
        <v>198.42999999999995</v>
      </c>
    </row>
    <row r="16" spans="1:17" s="8" customFormat="1" ht="15.75" customHeight="1">
      <c r="A16" s="58">
        <v>7</v>
      </c>
      <c r="B16" s="59">
        <v>41</v>
      </c>
      <c r="C16" s="60" t="s">
        <v>88</v>
      </c>
      <c r="D16" s="61" t="s">
        <v>52</v>
      </c>
      <c r="E16" s="62">
        <v>1986</v>
      </c>
      <c r="F16" s="63">
        <v>100</v>
      </c>
      <c r="G16" s="64">
        <v>25.78</v>
      </c>
      <c r="H16" s="64">
        <v>25.17</v>
      </c>
      <c r="I16" s="65">
        <f>MIN(ABS(G16-H16)*100,100)</f>
        <v>60.99999999999994</v>
      </c>
      <c r="J16" s="66">
        <f>F16+I16*P16</f>
        <v>160.14599999999996</v>
      </c>
      <c r="K16" s="63">
        <v>0</v>
      </c>
      <c r="L16" s="64">
        <v>19.34</v>
      </c>
      <c r="M16" s="64">
        <v>18.94</v>
      </c>
      <c r="N16" s="65">
        <f>MIN(ABS(L16-M16)*100,100)</f>
        <v>39.99999999999986</v>
      </c>
      <c r="O16" s="66">
        <f>K16+N16*P16</f>
        <v>39.43999999999986</v>
      </c>
      <c r="P16" s="67">
        <f>(E16-1000)/1000</f>
        <v>0.986</v>
      </c>
      <c r="Q16" s="67">
        <f>(J16+O16)</f>
        <v>199.5859999999998</v>
      </c>
    </row>
    <row r="17" spans="1:17" s="8" customFormat="1" ht="15.75" customHeight="1">
      <c r="A17" s="58">
        <v>8</v>
      </c>
      <c r="B17" s="59">
        <v>33</v>
      </c>
      <c r="C17" s="60" t="s">
        <v>46</v>
      </c>
      <c r="D17" s="61" t="s">
        <v>47</v>
      </c>
      <c r="E17" s="62">
        <v>1993</v>
      </c>
      <c r="F17" s="63">
        <v>100</v>
      </c>
      <c r="G17" s="64">
        <v>25.78</v>
      </c>
      <c r="H17" s="64">
        <v>25.82</v>
      </c>
      <c r="I17" s="65">
        <f>MIN(ABS(G17-H17)*100,100)</f>
        <v>3.9999999999999147</v>
      </c>
      <c r="J17" s="66">
        <f>F17+I17*P17</f>
        <v>103.97199999999991</v>
      </c>
      <c r="K17" s="63">
        <v>0</v>
      </c>
      <c r="L17" s="64">
        <v>19.34</v>
      </c>
      <c r="M17" s="64">
        <v>0</v>
      </c>
      <c r="N17" s="65">
        <f>MIN(ABS(L17-M17)*100,100)</f>
        <v>100</v>
      </c>
      <c r="O17" s="66">
        <f>K17+N17*P17</f>
        <v>99.3</v>
      </c>
      <c r="P17" s="67">
        <f>(E17-1000)/1000</f>
        <v>0.993</v>
      </c>
      <c r="Q17" s="67">
        <f>(J17+O17)</f>
        <v>203.2719999999999</v>
      </c>
    </row>
    <row r="18" spans="1:17" s="8" customFormat="1" ht="15.75" customHeight="1">
      <c r="A18" s="58">
        <v>9</v>
      </c>
      <c r="B18" s="59">
        <v>39</v>
      </c>
      <c r="C18" s="60" t="s">
        <v>84</v>
      </c>
      <c r="D18" s="61" t="s">
        <v>85</v>
      </c>
      <c r="E18" s="62">
        <v>1984</v>
      </c>
      <c r="F18" s="63">
        <v>0</v>
      </c>
      <c r="G18" s="64">
        <v>25.78</v>
      </c>
      <c r="H18" s="64">
        <v>25.85</v>
      </c>
      <c r="I18" s="65">
        <f>MIN(ABS(G18-H18)*100,100)</f>
        <v>7.000000000000028</v>
      </c>
      <c r="J18" s="66">
        <f>F18+I18*P18</f>
        <v>6.888000000000027</v>
      </c>
      <c r="K18" s="63">
        <v>200</v>
      </c>
      <c r="L18" s="64">
        <v>19.34</v>
      </c>
      <c r="M18" s="64">
        <v>19.36</v>
      </c>
      <c r="N18" s="65">
        <f>MIN(ABS(L18-M18)*100,100)</f>
        <v>1.9999999999999574</v>
      </c>
      <c r="O18" s="66">
        <f>K18+N18*P18</f>
        <v>201.96799999999996</v>
      </c>
      <c r="P18" s="67">
        <f>(E18-1000)/1000</f>
        <v>0.984</v>
      </c>
      <c r="Q18" s="67">
        <f>(J18+O18)</f>
        <v>208.856</v>
      </c>
    </row>
    <row r="19" spans="1:17" s="8" customFormat="1" ht="15.75" customHeight="1">
      <c r="A19" s="58">
        <v>10</v>
      </c>
      <c r="B19" s="59">
        <v>21</v>
      </c>
      <c r="C19" s="60" t="s">
        <v>70</v>
      </c>
      <c r="D19" s="61" t="s">
        <v>119</v>
      </c>
      <c r="E19" s="62">
        <v>1986</v>
      </c>
      <c r="F19" s="63">
        <v>100</v>
      </c>
      <c r="G19" s="64">
        <v>25.78</v>
      </c>
      <c r="H19" s="64">
        <v>25.87</v>
      </c>
      <c r="I19" s="65">
        <f>MIN(ABS(G19-H19)*100,100)</f>
        <v>8.999999999999986</v>
      </c>
      <c r="J19" s="66">
        <f>F19+I19*P19</f>
        <v>108.87399999999998</v>
      </c>
      <c r="K19" s="63">
        <v>100</v>
      </c>
      <c r="L19" s="64">
        <v>19.34</v>
      </c>
      <c r="M19" s="64">
        <v>19.31</v>
      </c>
      <c r="N19" s="65">
        <f>MIN(ABS(L19-M19)*100,100)</f>
        <v>3.0000000000001137</v>
      </c>
      <c r="O19" s="66">
        <f>K19+N19*P19</f>
        <v>102.95800000000011</v>
      </c>
      <c r="P19" s="67">
        <f>(E19-1000)/1000</f>
        <v>0.986</v>
      </c>
      <c r="Q19" s="67">
        <f>(J19+O19)</f>
        <v>211.8320000000001</v>
      </c>
    </row>
    <row r="20" spans="1:17" s="8" customFormat="1" ht="15.75" customHeight="1">
      <c r="A20" s="58">
        <v>11</v>
      </c>
      <c r="B20" s="59">
        <v>36</v>
      </c>
      <c r="C20" s="60" t="s">
        <v>50</v>
      </c>
      <c r="D20" s="61" t="s">
        <v>51</v>
      </c>
      <c r="E20" s="62">
        <v>1980</v>
      </c>
      <c r="F20" s="63">
        <v>200</v>
      </c>
      <c r="G20" s="64">
        <v>25.78</v>
      </c>
      <c r="H20" s="64">
        <v>25.48</v>
      </c>
      <c r="I20" s="65">
        <f>MIN(ABS(G20-H20)*100,100)</f>
        <v>30.00000000000007</v>
      </c>
      <c r="J20" s="66">
        <f>F20+I20*P20</f>
        <v>229.40000000000006</v>
      </c>
      <c r="K20" s="63">
        <v>100</v>
      </c>
      <c r="L20" s="64">
        <v>19.34</v>
      </c>
      <c r="M20" s="64">
        <v>19.13</v>
      </c>
      <c r="N20" s="65">
        <f>MIN(ABS(L20-M20)*100,100)</f>
        <v>21.000000000000085</v>
      </c>
      <c r="O20" s="66">
        <f>K20+N20*P20</f>
        <v>120.58000000000008</v>
      </c>
      <c r="P20" s="67">
        <f>(E20-1000)/1000</f>
        <v>0.98</v>
      </c>
      <c r="Q20" s="67">
        <f>(J20+O20)</f>
        <v>349.98000000000013</v>
      </c>
    </row>
    <row r="21" spans="1:17" s="8" customFormat="1" ht="15.75" customHeight="1">
      <c r="A21" s="58">
        <v>12</v>
      </c>
      <c r="B21" s="59">
        <v>43</v>
      </c>
      <c r="C21" s="60" t="s">
        <v>129</v>
      </c>
      <c r="D21" s="61" t="s">
        <v>99</v>
      </c>
      <c r="E21" s="62">
        <v>1971</v>
      </c>
      <c r="F21" s="63">
        <v>200</v>
      </c>
      <c r="G21" s="64">
        <v>25.78</v>
      </c>
      <c r="H21" s="64">
        <v>26.42</v>
      </c>
      <c r="I21" s="65">
        <f>MIN(ABS(G21-H21)*100,100)</f>
        <v>64.00000000000006</v>
      </c>
      <c r="J21" s="66">
        <f>F21+I21*P21</f>
        <v>262.14400000000006</v>
      </c>
      <c r="K21" s="63">
        <v>0</v>
      </c>
      <c r="L21" s="64">
        <v>19.34</v>
      </c>
      <c r="M21" s="64">
        <v>16.53</v>
      </c>
      <c r="N21" s="65">
        <f>MIN(ABS(L21-M21)*100,100)</f>
        <v>100</v>
      </c>
      <c r="O21" s="66">
        <f>K21+N21*P21</f>
        <v>97.1</v>
      </c>
      <c r="P21" s="67">
        <f>(E21-1000)/1000</f>
        <v>0.971</v>
      </c>
      <c r="Q21" s="67">
        <f>(J21+O21)</f>
        <v>359.244</v>
      </c>
    </row>
    <row r="22" spans="1:17" s="8" customFormat="1" ht="15.75" customHeight="1">
      <c r="A22" s="58">
        <v>13</v>
      </c>
      <c r="B22" s="59">
        <v>25</v>
      </c>
      <c r="C22" s="60" t="s">
        <v>74</v>
      </c>
      <c r="D22" s="61" t="s">
        <v>40</v>
      </c>
      <c r="E22" s="62">
        <v>1974</v>
      </c>
      <c r="F22" s="63">
        <v>0</v>
      </c>
      <c r="G22" s="64">
        <v>25.78</v>
      </c>
      <c r="H22" s="64">
        <v>23.2</v>
      </c>
      <c r="I22" s="65">
        <f>MIN(ABS(G22-H22)*100,100)</f>
        <v>100</v>
      </c>
      <c r="J22" s="66">
        <f>F22+I22*P22</f>
        <v>97.39999999999999</v>
      </c>
      <c r="K22" s="63">
        <v>300</v>
      </c>
      <c r="L22" s="64">
        <v>19.34</v>
      </c>
      <c r="M22" s="64">
        <v>19.3</v>
      </c>
      <c r="N22" s="65">
        <f>MIN(ABS(L22-M22)*100,100)</f>
        <v>3.9999999999999147</v>
      </c>
      <c r="O22" s="66">
        <f>K22+N22*P22</f>
        <v>303.8959999999999</v>
      </c>
      <c r="P22" s="67">
        <f>(E22-1000)/1000</f>
        <v>0.974</v>
      </c>
      <c r="Q22" s="67">
        <f>(J22+O22)</f>
        <v>401.2959999999999</v>
      </c>
    </row>
    <row r="23" spans="1:17" s="8" customFormat="1" ht="15.75" customHeight="1">
      <c r="A23" s="58">
        <v>14</v>
      </c>
      <c r="B23" s="59">
        <v>19</v>
      </c>
      <c r="C23" s="60" t="s">
        <v>69</v>
      </c>
      <c r="D23" s="61" t="s">
        <v>59</v>
      </c>
      <c r="E23" s="62">
        <v>1985</v>
      </c>
      <c r="F23" s="63">
        <v>200</v>
      </c>
      <c r="G23" s="64">
        <v>25.78</v>
      </c>
      <c r="H23" s="64">
        <v>25.96</v>
      </c>
      <c r="I23" s="65">
        <f>MIN(ABS(G23-H23)*100,100)</f>
        <v>17.99999999999997</v>
      </c>
      <c r="J23" s="66">
        <f>F23+I23*P23</f>
        <v>217.72999999999996</v>
      </c>
      <c r="K23" s="63">
        <v>100</v>
      </c>
      <c r="L23" s="64">
        <v>19.34</v>
      </c>
      <c r="M23" s="64">
        <v>16.5</v>
      </c>
      <c r="N23" s="65">
        <f>MIN(ABS(L23-M23)*100,100)</f>
        <v>100</v>
      </c>
      <c r="O23" s="66">
        <f>K23+N23*P23</f>
        <v>198.5</v>
      </c>
      <c r="P23" s="67">
        <f>(E23-1000)/1000</f>
        <v>0.985</v>
      </c>
      <c r="Q23" s="67">
        <f>(J23+O23)</f>
        <v>416.22999999999996</v>
      </c>
    </row>
    <row r="24" spans="1:17" s="8" customFormat="1" ht="15.75" customHeight="1">
      <c r="A24" s="58">
        <v>15</v>
      </c>
      <c r="B24" s="59">
        <v>17</v>
      </c>
      <c r="C24" s="60" t="s">
        <v>68</v>
      </c>
      <c r="D24" s="61" t="s">
        <v>62</v>
      </c>
      <c r="E24" s="62">
        <v>1997</v>
      </c>
      <c r="F24" s="63">
        <v>200</v>
      </c>
      <c r="G24" s="64">
        <v>25.78</v>
      </c>
      <c r="H24" s="64">
        <v>25.91</v>
      </c>
      <c r="I24" s="65">
        <f>MIN(ABS(G24-H24)*100,100)</f>
        <v>12.9999999999999</v>
      </c>
      <c r="J24" s="66">
        <f>F24+I24*P24</f>
        <v>212.9609999999999</v>
      </c>
      <c r="K24" s="63">
        <v>200</v>
      </c>
      <c r="L24" s="64">
        <v>19.34</v>
      </c>
      <c r="M24" s="64">
        <v>19.65</v>
      </c>
      <c r="N24" s="65">
        <f>MIN(ABS(L24-M24)*100,100)</f>
        <v>30.999999999999872</v>
      </c>
      <c r="O24" s="66">
        <f>K24+N24*P24</f>
        <v>230.90699999999987</v>
      </c>
      <c r="P24" s="67">
        <f>(E24-1000)/1000</f>
        <v>0.997</v>
      </c>
      <c r="Q24" s="67">
        <f>(J24+O24)</f>
        <v>443.86799999999977</v>
      </c>
    </row>
    <row r="25" spans="1:17" s="8" customFormat="1" ht="15.75" customHeight="1">
      <c r="A25" s="58">
        <v>16</v>
      </c>
      <c r="B25" s="59">
        <v>35</v>
      </c>
      <c r="C25" s="60" t="s">
        <v>80</v>
      </c>
      <c r="D25" s="61" t="s">
        <v>49</v>
      </c>
      <c r="E25" s="62">
        <v>1986</v>
      </c>
      <c r="F25" s="63">
        <v>100</v>
      </c>
      <c r="G25" s="64">
        <v>25.78</v>
      </c>
      <c r="H25" s="64">
        <v>29.21</v>
      </c>
      <c r="I25" s="65">
        <f>MIN(ABS(G25-H25)*100,100)</f>
        <v>100</v>
      </c>
      <c r="J25" s="66">
        <f>F25+I25*P25</f>
        <v>198.6</v>
      </c>
      <c r="K25" s="63">
        <v>200</v>
      </c>
      <c r="L25" s="64">
        <v>19.34</v>
      </c>
      <c r="M25" s="64">
        <v>19.92</v>
      </c>
      <c r="N25" s="65">
        <f>MIN(ABS(L25-M25)*100,100)</f>
        <v>58.000000000000185</v>
      </c>
      <c r="O25" s="66">
        <f>K25+N25*P25</f>
        <v>257.18800000000016</v>
      </c>
      <c r="P25" s="67">
        <f>(E25-1000)/1000</f>
        <v>0.986</v>
      </c>
      <c r="Q25" s="67">
        <f>(J25+O25)</f>
        <v>455.7880000000001</v>
      </c>
    </row>
    <row r="26" spans="1:17" s="8" customFormat="1" ht="15.75" customHeight="1">
      <c r="A26" s="58">
        <v>17</v>
      </c>
      <c r="B26" s="59">
        <v>40</v>
      </c>
      <c r="C26" s="60" t="s">
        <v>86</v>
      </c>
      <c r="D26" s="61" t="s">
        <v>87</v>
      </c>
      <c r="E26" s="62">
        <v>1959</v>
      </c>
      <c r="F26" s="63">
        <v>400</v>
      </c>
      <c r="G26" s="64">
        <v>25.78</v>
      </c>
      <c r="H26" s="64">
        <v>25.3</v>
      </c>
      <c r="I26" s="65">
        <f>MIN(ABS(G26-H26)*100,100)</f>
        <v>48.00000000000004</v>
      </c>
      <c r="J26" s="66">
        <f>F26+I26*P26</f>
        <v>446.03200000000004</v>
      </c>
      <c r="K26" s="63">
        <v>0</v>
      </c>
      <c r="L26" s="64">
        <v>19.34</v>
      </c>
      <c r="M26" s="64">
        <v>19.59</v>
      </c>
      <c r="N26" s="65">
        <f>MIN(ABS(L26-M26)*100,100)</f>
        <v>25</v>
      </c>
      <c r="O26" s="66">
        <f>K26+N26*P26</f>
        <v>23.974999999999998</v>
      </c>
      <c r="P26" s="67">
        <f>(E26-1000)/1000</f>
        <v>0.959</v>
      </c>
      <c r="Q26" s="67">
        <f>(J26+O26)</f>
        <v>470.00700000000006</v>
      </c>
    </row>
    <row r="27" spans="1:17" s="8" customFormat="1" ht="15.75" customHeight="1">
      <c r="A27" s="58">
        <v>18</v>
      </c>
      <c r="B27" s="59">
        <v>43</v>
      </c>
      <c r="C27" s="60" t="s">
        <v>100</v>
      </c>
      <c r="D27" s="61" t="s">
        <v>101</v>
      </c>
      <c r="E27" s="62">
        <v>2003</v>
      </c>
      <c r="F27" s="63">
        <v>300</v>
      </c>
      <c r="G27" s="64">
        <v>25.78</v>
      </c>
      <c r="H27" s="64">
        <v>0</v>
      </c>
      <c r="I27" s="65">
        <f>MIN(ABS(G27-H27)*100,100)</f>
        <v>100</v>
      </c>
      <c r="J27" s="66">
        <f>F27+I27*P27</f>
        <v>400.29999999999995</v>
      </c>
      <c r="K27" s="63">
        <v>100</v>
      </c>
      <c r="L27" s="64">
        <v>19.34</v>
      </c>
      <c r="M27" s="64">
        <v>19.4</v>
      </c>
      <c r="N27" s="65">
        <f>MIN(ABS(L27-M27)*100,100)</f>
        <v>5.999999999999872</v>
      </c>
      <c r="O27" s="66">
        <f>K27+N27*P27</f>
        <v>106.01799999999987</v>
      </c>
      <c r="P27" s="67">
        <f>(E27-1000)/1000</f>
        <v>1.003</v>
      </c>
      <c r="Q27" s="67">
        <f>(J27+O27)</f>
        <v>506.3179999999998</v>
      </c>
    </row>
    <row r="28" spans="1:17" s="8" customFormat="1" ht="15.75" customHeight="1">
      <c r="A28" s="58">
        <v>19</v>
      </c>
      <c r="B28" s="59">
        <v>29</v>
      </c>
      <c r="C28" s="60" t="s">
        <v>77</v>
      </c>
      <c r="D28" s="61" t="s">
        <v>66</v>
      </c>
      <c r="E28" s="62">
        <v>1976</v>
      </c>
      <c r="F28" s="63">
        <v>0</v>
      </c>
      <c r="G28" s="64">
        <v>25.78</v>
      </c>
      <c r="H28" s="64">
        <v>26.21</v>
      </c>
      <c r="I28" s="65">
        <f>MIN(ABS(G28-H28)*100,100)</f>
        <v>42.99999999999997</v>
      </c>
      <c r="J28" s="66">
        <f>F28+I28*P28</f>
        <v>41.96799999999997</v>
      </c>
      <c r="K28" s="63">
        <v>500</v>
      </c>
      <c r="L28" s="64">
        <v>19.34</v>
      </c>
      <c r="M28" s="64">
        <v>19.53</v>
      </c>
      <c r="N28" s="65">
        <f>MIN(ABS(L28-M28)*100,100)</f>
        <v>19.000000000000128</v>
      </c>
      <c r="O28" s="66">
        <f>K28+N28*P28</f>
        <v>518.5440000000001</v>
      </c>
      <c r="P28" s="67">
        <f>(E28-1000)/1000</f>
        <v>0.976</v>
      </c>
      <c r="Q28" s="67">
        <f>(J28+O28)</f>
        <v>560.5120000000001</v>
      </c>
    </row>
    <row r="29" spans="1:17" s="8" customFormat="1" ht="15.75" customHeight="1">
      <c r="A29" s="58">
        <v>20</v>
      </c>
      <c r="B29" s="59">
        <v>37</v>
      </c>
      <c r="C29" s="60" t="s">
        <v>81</v>
      </c>
      <c r="D29" s="61" t="s">
        <v>51</v>
      </c>
      <c r="E29" s="62">
        <v>1989</v>
      </c>
      <c r="F29" s="63">
        <v>100</v>
      </c>
      <c r="G29" s="64">
        <v>25.78</v>
      </c>
      <c r="H29" s="64">
        <v>21.94</v>
      </c>
      <c r="I29" s="65">
        <f>MIN(ABS(G29-H29)*100,100)</f>
        <v>100</v>
      </c>
      <c r="J29" s="66">
        <f>F29+I29*P29</f>
        <v>198.9</v>
      </c>
      <c r="K29" s="63">
        <v>400</v>
      </c>
      <c r="L29" s="64">
        <v>19.34</v>
      </c>
      <c r="M29" s="64">
        <v>19.41</v>
      </c>
      <c r="N29" s="65">
        <f>MIN(ABS(L29-M29)*100,100)</f>
        <v>7.000000000000028</v>
      </c>
      <c r="O29" s="66">
        <f>K29+N29*P29</f>
        <v>406.923</v>
      </c>
      <c r="P29" s="67">
        <f>(E29-1000)/1000</f>
        <v>0.989</v>
      </c>
      <c r="Q29" s="67">
        <f>(J29+O29)</f>
        <v>605.823</v>
      </c>
    </row>
    <row r="30" spans="1:17" s="8" customFormat="1" ht="15.75" customHeight="1">
      <c r="A30" s="58">
        <v>21</v>
      </c>
      <c r="B30" s="59">
        <v>32</v>
      </c>
      <c r="C30" s="60" t="s">
        <v>45</v>
      </c>
      <c r="D30" s="61" t="s">
        <v>105</v>
      </c>
      <c r="E30" s="62">
        <v>2008</v>
      </c>
      <c r="F30" s="63">
        <v>300</v>
      </c>
      <c r="G30" s="64">
        <v>25.78</v>
      </c>
      <c r="H30" s="64">
        <v>27.26</v>
      </c>
      <c r="I30" s="65">
        <f>MIN(ABS(G30-H30)*100,100)</f>
        <v>100</v>
      </c>
      <c r="J30" s="66">
        <f>F30+I30*P30</f>
        <v>400.8</v>
      </c>
      <c r="K30" s="63">
        <v>200</v>
      </c>
      <c r="L30" s="64">
        <v>19.34</v>
      </c>
      <c r="M30" s="64">
        <v>20.09</v>
      </c>
      <c r="N30" s="65">
        <f>MIN(ABS(L30-M30)*100,100)</f>
        <v>75</v>
      </c>
      <c r="O30" s="66">
        <f>K30+N30*P30</f>
        <v>275.6</v>
      </c>
      <c r="P30" s="67">
        <f>(E30-1000)/1000</f>
        <v>1.008</v>
      </c>
      <c r="Q30" s="67">
        <f>(J30+O30)</f>
        <v>676.4000000000001</v>
      </c>
    </row>
    <row r="31" spans="1:17" s="8" customFormat="1" ht="15.75" customHeight="1">
      <c r="A31" s="58">
        <v>22</v>
      </c>
      <c r="B31" s="59">
        <v>28</v>
      </c>
      <c r="C31" s="60" t="s">
        <v>76</v>
      </c>
      <c r="D31" s="61" t="s">
        <v>42</v>
      </c>
      <c r="E31" s="62">
        <v>1987</v>
      </c>
      <c r="F31" s="63">
        <v>300</v>
      </c>
      <c r="G31" s="64">
        <v>25.78</v>
      </c>
      <c r="H31" s="64">
        <v>27.05</v>
      </c>
      <c r="I31" s="65">
        <f>MIN(ABS(G31-H31)*100,100)</f>
        <v>100</v>
      </c>
      <c r="J31" s="66">
        <f>F31+I31*P31</f>
        <v>398.7</v>
      </c>
      <c r="K31" s="63">
        <v>200</v>
      </c>
      <c r="L31" s="64">
        <v>19.34</v>
      </c>
      <c r="M31" s="64">
        <v>22.2</v>
      </c>
      <c r="N31" s="65">
        <f>MIN(ABS(L31-M31)*100,100)</f>
        <v>100</v>
      </c>
      <c r="O31" s="66">
        <f>K31+N31*P31</f>
        <v>298.7</v>
      </c>
      <c r="P31" s="67">
        <f>(E31-1000)/1000</f>
        <v>0.987</v>
      </c>
      <c r="Q31" s="67">
        <f>(J31+O31)</f>
        <v>697.4</v>
      </c>
    </row>
    <row r="32" spans="1:17" s="8" customFormat="1" ht="15.75" customHeight="1">
      <c r="A32" s="58">
        <v>23</v>
      </c>
      <c r="B32" s="59">
        <v>18</v>
      </c>
      <c r="C32" s="60" t="s">
        <v>37</v>
      </c>
      <c r="D32" s="61" t="s">
        <v>58</v>
      </c>
      <c r="E32" s="62">
        <v>1977</v>
      </c>
      <c r="F32" s="63">
        <v>600</v>
      </c>
      <c r="G32" s="64">
        <v>25.78</v>
      </c>
      <c r="H32" s="64">
        <v>35.37</v>
      </c>
      <c r="I32" s="65">
        <f>MIN(ABS(G32-H32)*100,100)</f>
        <v>100</v>
      </c>
      <c r="J32" s="66">
        <f>F32+I32*P32</f>
        <v>697.7</v>
      </c>
      <c r="K32" s="63">
        <v>100</v>
      </c>
      <c r="L32" s="64">
        <v>19.34</v>
      </c>
      <c r="M32" s="64">
        <v>19.44</v>
      </c>
      <c r="N32" s="65">
        <f>MIN(ABS(L32-M32)*100,100)</f>
        <v>10.000000000000142</v>
      </c>
      <c r="O32" s="66">
        <f>K32+N32*P32</f>
        <v>109.77000000000014</v>
      </c>
      <c r="P32" s="67">
        <f>(E32-1000)/1000</f>
        <v>0.977</v>
      </c>
      <c r="Q32" s="67">
        <f>(J32+O32)</f>
        <v>807.4700000000001</v>
      </c>
    </row>
    <row r="33" spans="1:17" s="8" customFormat="1" ht="15.75" customHeight="1">
      <c r="A33" s="58">
        <v>24</v>
      </c>
      <c r="B33" s="59">
        <v>20</v>
      </c>
      <c r="C33" s="60" t="s">
        <v>38</v>
      </c>
      <c r="D33" s="61" t="s">
        <v>104</v>
      </c>
      <c r="E33" s="62">
        <v>2003</v>
      </c>
      <c r="F33" s="63">
        <v>100</v>
      </c>
      <c r="G33" s="64">
        <v>25.78</v>
      </c>
      <c r="H33" s="64">
        <v>26.1</v>
      </c>
      <c r="I33" s="65">
        <f>MIN(ABS(G33-H33)*100,100)</f>
        <v>32.00000000000003</v>
      </c>
      <c r="J33" s="66">
        <f>F33+I33*P33</f>
        <v>132.09600000000003</v>
      </c>
      <c r="K33" s="63">
        <v>700</v>
      </c>
      <c r="L33" s="64">
        <v>19.34</v>
      </c>
      <c r="M33" s="64">
        <v>16.05</v>
      </c>
      <c r="N33" s="65">
        <f>MIN(ABS(L33-M33)*100,100)</f>
        <v>100</v>
      </c>
      <c r="O33" s="66">
        <f>K33+N33*P33</f>
        <v>800.3</v>
      </c>
      <c r="P33" s="67">
        <f>(E33-1000)/1000</f>
        <v>1.003</v>
      </c>
      <c r="Q33" s="67">
        <f>(J33+O33)</f>
        <v>932.396</v>
      </c>
    </row>
    <row r="34" spans="1:17" s="8" customFormat="1" ht="15.75" customHeight="1">
      <c r="A34" s="58">
        <v>25</v>
      </c>
      <c r="B34" s="59">
        <v>45</v>
      </c>
      <c r="C34" s="60" t="s">
        <v>102</v>
      </c>
      <c r="D34" s="61" t="s">
        <v>52</v>
      </c>
      <c r="E34" s="62">
        <v>1990</v>
      </c>
      <c r="F34" s="63">
        <v>0</v>
      </c>
      <c r="G34" s="64">
        <v>25.78</v>
      </c>
      <c r="H34" s="64">
        <v>14.25</v>
      </c>
      <c r="I34" s="65">
        <f>MIN(ABS(G34-H34)*100,100)</f>
        <v>100</v>
      </c>
      <c r="J34" s="66">
        <f>F34+I34*P34</f>
        <v>99</v>
      </c>
      <c r="K34" s="63">
        <v>800</v>
      </c>
      <c r="L34" s="64">
        <v>19.34</v>
      </c>
      <c r="M34" s="64">
        <v>16.43</v>
      </c>
      <c r="N34" s="65">
        <f>MIN(ABS(L34-M34)*100,100)</f>
        <v>100</v>
      </c>
      <c r="O34" s="66">
        <f>K34+N34*P34</f>
        <v>899</v>
      </c>
      <c r="P34" s="67">
        <f>(E34-1000)/1000</f>
        <v>0.99</v>
      </c>
      <c r="Q34" s="67">
        <f>(J34+O34)</f>
        <v>998</v>
      </c>
    </row>
    <row r="35" spans="1:17" s="8" customFormat="1" ht="15.75" customHeight="1">
      <c r="A35" s="58">
        <v>26</v>
      </c>
      <c r="B35" s="59">
        <v>30</v>
      </c>
      <c r="C35" s="60" t="s">
        <v>43</v>
      </c>
      <c r="D35" s="61" t="s">
        <v>44</v>
      </c>
      <c r="E35" s="62">
        <v>1983</v>
      </c>
      <c r="F35" s="63">
        <v>600</v>
      </c>
      <c r="G35" s="64">
        <v>25.78</v>
      </c>
      <c r="H35" s="64">
        <v>24.13</v>
      </c>
      <c r="I35" s="65">
        <f>MIN(ABS(G35-H35)*100,100)</f>
        <v>100</v>
      </c>
      <c r="J35" s="66">
        <f>F35+I35*P35</f>
        <v>698.3</v>
      </c>
      <c r="K35" s="63">
        <v>300</v>
      </c>
      <c r="L35" s="64">
        <v>19.34</v>
      </c>
      <c r="M35" s="64">
        <v>8.6</v>
      </c>
      <c r="N35" s="65">
        <f>MIN(ABS(L35-M35)*100,100)</f>
        <v>100</v>
      </c>
      <c r="O35" s="66">
        <f>K35+N35*P35</f>
        <v>398.3</v>
      </c>
      <c r="P35" s="67">
        <f>(E35-1000)/1000</f>
        <v>0.983</v>
      </c>
      <c r="Q35" s="67">
        <v>1096</v>
      </c>
    </row>
    <row r="36" spans="1:17" s="8" customFormat="1" ht="15.75" customHeight="1">
      <c r="A36" s="58">
        <v>27</v>
      </c>
      <c r="B36" s="59">
        <v>26</v>
      </c>
      <c r="C36" s="60" t="s">
        <v>41</v>
      </c>
      <c r="D36" s="61" t="s">
        <v>60</v>
      </c>
      <c r="E36" s="62">
        <v>1988</v>
      </c>
      <c r="F36" s="63">
        <v>300</v>
      </c>
      <c r="G36" s="64">
        <v>25.78</v>
      </c>
      <c r="H36" s="64">
        <v>39.2</v>
      </c>
      <c r="I36" s="65">
        <f>MIN(ABS(G36-H36)*100,100)</f>
        <v>100</v>
      </c>
      <c r="J36" s="66">
        <f>F36+I36*P36</f>
        <v>398.8</v>
      </c>
      <c r="K36" s="63">
        <v>700</v>
      </c>
      <c r="L36" s="64">
        <v>19.34</v>
      </c>
      <c r="M36" s="64">
        <v>16.92</v>
      </c>
      <c r="N36" s="65">
        <f>MIN(ABS(L36-M36)*100,100)</f>
        <v>100</v>
      </c>
      <c r="O36" s="66">
        <f>K36+N36*P36</f>
        <v>798.8</v>
      </c>
      <c r="P36" s="67">
        <f>(E36-1000)/1000</f>
        <v>0.988</v>
      </c>
      <c r="Q36" s="67">
        <f>(J36+O36)</f>
        <v>1197.6</v>
      </c>
    </row>
    <row r="37" spans="1:17" s="8" customFormat="1" ht="15.75" customHeight="1">
      <c r="A37" s="58">
        <v>28</v>
      </c>
      <c r="B37" s="59">
        <v>22</v>
      </c>
      <c r="C37" s="60" t="s">
        <v>39</v>
      </c>
      <c r="D37" s="68" t="s">
        <v>110</v>
      </c>
      <c r="E37" s="62">
        <v>1994</v>
      </c>
      <c r="F37" s="63">
        <v>900</v>
      </c>
      <c r="G37" s="64">
        <v>25.78</v>
      </c>
      <c r="H37" s="64">
        <v>9.03</v>
      </c>
      <c r="I37" s="65">
        <f>MIN(ABS(G37-H37)*100,100)</f>
        <v>100</v>
      </c>
      <c r="J37" s="66">
        <f>F37+I37*P37</f>
        <v>999.4</v>
      </c>
      <c r="K37" s="63">
        <v>1300</v>
      </c>
      <c r="L37" s="64">
        <v>19.34</v>
      </c>
      <c r="M37" s="64">
        <v>12.5</v>
      </c>
      <c r="N37" s="65">
        <f>MIN(ABS(L37-M37)*100,100)</f>
        <v>100</v>
      </c>
      <c r="O37" s="66">
        <f>K37+N37*P37</f>
        <v>1399.4</v>
      </c>
      <c r="P37" s="67">
        <f>(E37-1000)/1000</f>
        <v>0.994</v>
      </c>
      <c r="Q37" s="67">
        <f>(J37+O37)</f>
        <v>2398.8</v>
      </c>
    </row>
    <row r="38" spans="1:17" s="8" customFormat="1" ht="15.75" customHeight="1">
      <c r="A38" s="58">
        <v>29</v>
      </c>
      <c r="B38" s="59">
        <v>42</v>
      </c>
      <c r="C38" s="60" t="s">
        <v>97</v>
      </c>
      <c r="D38" s="61" t="s">
        <v>98</v>
      </c>
      <c r="E38" s="62">
        <v>1974</v>
      </c>
      <c r="F38" s="63">
        <v>1300</v>
      </c>
      <c r="G38" s="64">
        <v>25.78</v>
      </c>
      <c r="H38" s="64">
        <v>14.6</v>
      </c>
      <c r="I38" s="65">
        <f>MIN(ABS(G38-H38)*100,100)</f>
        <v>100</v>
      </c>
      <c r="J38" s="66">
        <v>1314.6</v>
      </c>
      <c r="K38" s="63">
        <v>1000</v>
      </c>
      <c r="L38" s="64">
        <v>19.34</v>
      </c>
      <c r="M38" s="64">
        <v>17.23</v>
      </c>
      <c r="N38" s="65">
        <f>MIN(ABS(L38-M38)*100,100)</f>
        <v>100</v>
      </c>
      <c r="O38" s="66">
        <f>K38+N38*P38</f>
        <v>1097.4</v>
      </c>
      <c r="P38" s="67">
        <f>(E38-1000)/1000</f>
        <v>0.974</v>
      </c>
      <c r="Q38" s="67">
        <f>(J38+O38)</f>
        <v>2412</v>
      </c>
    </row>
    <row r="39" spans="1:17" s="8" customFormat="1" ht="15.75" customHeight="1">
      <c r="A39" s="58">
        <v>30</v>
      </c>
      <c r="B39" s="59">
        <v>34</v>
      </c>
      <c r="C39" s="60" t="s">
        <v>79</v>
      </c>
      <c r="D39" s="68" t="s">
        <v>48</v>
      </c>
      <c r="E39" s="62">
        <v>2015</v>
      </c>
      <c r="F39" s="63">
        <v>1300</v>
      </c>
      <c r="G39" s="64">
        <v>25.78</v>
      </c>
      <c r="H39" s="64">
        <v>0</v>
      </c>
      <c r="I39" s="65">
        <f>MIN(ABS(G39-H39)*100,100)</f>
        <v>100</v>
      </c>
      <c r="J39" s="66">
        <v>1325.78</v>
      </c>
      <c r="K39" s="63">
        <v>3100</v>
      </c>
      <c r="L39" s="64">
        <v>19.34</v>
      </c>
      <c r="M39" s="64">
        <v>16.1</v>
      </c>
      <c r="N39" s="65">
        <f>MIN(ABS(L39-M39)*100,100)</f>
        <v>100</v>
      </c>
      <c r="O39" s="66">
        <f>K39+N39*P39</f>
        <v>3201.5</v>
      </c>
      <c r="P39" s="67">
        <f>(E39-1000)/1000</f>
        <v>1.015</v>
      </c>
      <c r="Q39" s="67">
        <f>(J39+O39)</f>
        <v>4527.28</v>
      </c>
    </row>
    <row r="40" spans="1:17" ht="15">
      <c r="A40" s="3"/>
      <c r="B40" s="2"/>
      <c r="C40" s="2"/>
      <c r="D40" s="2"/>
      <c r="E40" s="3"/>
      <c r="F40" s="9"/>
      <c r="G40" s="10"/>
      <c r="H40" s="10"/>
      <c r="I40" s="17"/>
      <c r="J40" s="11"/>
      <c r="K40" s="9"/>
      <c r="L40" s="10"/>
      <c r="M40" s="10"/>
      <c r="N40" s="2"/>
      <c r="O40" s="11"/>
      <c r="P40" s="11"/>
      <c r="Q40" s="11"/>
    </row>
    <row r="41" spans="1:17" ht="15">
      <c r="A41" s="3"/>
      <c r="B41" s="2"/>
      <c r="C41" s="2"/>
      <c r="D41" s="2"/>
      <c r="E41" s="3"/>
      <c r="F41" s="9"/>
      <c r="G41" s="10"/>
      <c r="H41" s="10"/>
      <c r="I41" s="2"/>
      <c r="J41" s="11"/>
      <c r="K41" s="9"/>
      <c r="L41" s="10"/>
      <c r="M41" s="10"/>
      <c r="N41" s="2"/>
      <c r="O41" s="11"/>
      <c r="P41" s="11"/>
      <c r="Q41" s="11"/>
    </row>
    <row r="42" spans="1:17" ht="15">
      <c r="A42" s="3"/>
      <c r="B42" s="2"/>
      <c r="C42" s="2"/>
      <c r="D42" s="2"/>
      <c r="E42" s="3"/>
      <c r="F42" s="9"/>
      <c r="G42" s="10"/>
      <c r="H42" s="10"/>
      <c r="I42" s="2"/>
      <c r="J42" s="11"/>
      <c r="K42" s="9"/>
      <c r="L42" s="10"/>
      <c r="M42" s="10"/>
      <c r="N42" s="2"/>
      <c r="O42" s="11"/>
      <c r="P42" s="11"/>
      <c r="Q42" s="11"/>
    </row>
    <row r="43" spans="1:17" ht="15">
      <c r="A43" s="3"/>
      <c r="B43" s="2"/>
      <c r="C43" s="2"/>
      <c r="D43" s="2"/>
      <c r="E43" s="3"/>
      <c r="F43" s="9"/>
      <c r="G43" s="10"/>
      <c r="H43" s="10"/>
      <c r="I43" s="2"/>
      <c r="J43" s="11"/>
      <c r="K43" s="9"/>
      <c r="L43" s="10"/>
      <c r="M43" s="10"/>
      <c r="N43" s="2"/>
      <c r="O43" s="11"/>
      <c r="P43" s="11"/>
      <c r="Q43" s="11"/>
    </row>
    <row r="44" spans="1:17" ht="15">
      <c r="A44" s="3"/>
      <c r="B44" s="2"/>
      <c r="C44" s="2"/>
      <c r="D44" s="2"/>
      <c r="E44" s="3"/>
      <c r="F44" s="9"/>
      <c r="G44" s="10"/>
      <c r="H44" s="10"/>
      <c r="I44" s="2"/>
      <c r="J44" s="11"/>
      <c r="K44" s="9"/>
      <c r="L44" s="10"/>
      <c r="M44" s="10"/>
      <c r="N44" s="2"/>
      <c r="O44" s="11"/>
      <c r="P44" s="11"/>
      <c r="Q44" s="11"/>
    </row>
    <row r="45" spans="1:17" ht="15">
      <c r="A45" s="3"/>
      <c r="B45" s="2"/>
      <c r="C45" s="2"/>
      <c r="D45" s="2"/>
      <c r="E45" s="3"/>
      <c r="F45" s="9"/>
      <c r="G45" s="10"/>
      <c r="H45" s="10"/>
      <c r="I45" s="2"/>
      <c r="J45" s="11"/>
      <c r="K45" s="9"/>
      <c r="L45" s="10"/>
      <c r="M45" s="10"/>
      <c r="N45" s="2"/>
      <c r="O45" s="11"/>
      <c r="P45" s="11"/>
      <c r="Q45" s="11"/>
    </row>
    <row r="46" spans="1:17" ht="15">
      <c r="A46" s="3"/>
      <c r="B46" s="2"/>
      <c r="C46" s="2"/>
      <c r="D46" s="2"/>
      <c r="E46" s="3"/>
      <c r="F46" s="9"/>
      <c r="G46" s="10"/>
      <c r="H46" s="10"/>
      <c r="I46" s="2"/>
      <c r="J46" s="11"/>
      <c r="K46" s="9"/>
      <c r="L46" s="10"/>
      <c r="M46" s="10"/>
      <c r="N46" s="2"/>
      <c r="O46" s="11"/>
      <c r="P46" s="11"/>
      <c r="Q46" s="11"/>
    </row>
    <row r="47" spans="1:17" ht="15">
      <c r="A47" s="3"/>
      <c r="B47" s="2"/>
      <c r="C47" s="2"/>
      <c r="D47" s="2"/>
      <c r="E47" s="3"/>
      <c r="F47" s="9"/>
      <c r="G47" s="10"/>
      <c r="H47" s="10"/>
      <c r="I47" s="2"/>
      <c r="J47" s="11"/>
      <c r="K47" s="9"/>
      <c r="L47" s="10"/>
      <c r="M47" s="10"/>
      <c r="N47" s="2"/>
      <c r="O47" s="11"/>
      <c r="P47" s="11"/>
      <c r="Q47" s="11"/>
    </row>
    <row r="48" spans="1:17" ht="15">
      <c r="A48" s="3"/>
      <c r="B48" s="2"/>
      <c r="C48" s="2"/>
      <c r="D48" s="2"/>
      <c r="E48" s="3"/>
      <c r="F48" s="9"/>
      <c r="G48" s="10"/>
      <c r="H48" s="10"/>
      <c r="I48" s="2"/>
      <c r="J48" s="11"/>
      <c r="K48" s="9"/>
      <c r="L48" s="10"/>
      <c r="M48" s="10"/>
      <c r="N48" s="2"/>
      <c r="O48" s="11"/>
      <c r="P48" s="11"/>
      <c r="Q48" s="11"/>
    </row>
    <row r="49" spans="1:17" ht="15">
      <c r="A49" s="3"/>
      <c r="B49" s="2"/>
      <c r="C49" s="2"/>
      <c r="D49" s="2"/>
      <c r="E49" s="3"/>
      <c r="F49" s="9"/>
      <c r="G49" s="10"/>
      <c r="H49" s="10"/>
      <c r="I49" s="2"/>
      <c r="J49" s="11"/>
      <c r="K49" s="9"/>
      <c r="L49" s="10"/>
      <c r="M49" s="10"/>
      <c r="N49" s="2"/>
      <c r="O49" s="11"/>
      <c r="P49" s="11"/>
      <c r="Q49" s="11"/>
    </row>
    <row r="50" spans="1:17" ht="15">
      <c r="A50" s="3"/>
      <c r="B50" s="2"/>
      <c r="C50" s="2"/>
      <c r="D50" s="2"/>
      <c r="E50" s="3"/>
      <c r="F50" s="9"/>
      <c r="G50" s="10"/>
      <c r="H50" s="10"/>
      <c r="I50" s="2"/>
      <c r="J50" s="11"/>
      <c r="K50" s="9"/>
      <c r="L50" s="10"/>
      <c r="M50" s="10"/>
      <c r="N50" s="2"/>
      <c r="O50" s="11"/>
      <c r="P50" s="11"/>
      <c r="Q50" s="11"/>
    </row>
    <row r="51" spans="1:17" ht="15">
      <c r="A51" s="3"/>
      <c r="B51" s="2"/>
      <c r="C51" s="2"/>
      <c r="D51" s="2"/>
      <c r="E51" s="3"/>
      <c r="F51" s="9"/>
      <c r="G51" s="10"/>
      <c r="H51" s="10"/>
      <c r="I51" s="2"/>
      <c r="J51" s="11"/>
      <c r="K51" s="9"/>
      <c r="L51" s="10"/>
      <c r="M51" s="10"/>
      <c r="N51" s="2"/>
      <c r="O51" s="11"/>
      <c r="P51" s="11"/>
      <c r="Q51" s="11"/>
    </row>
    <row r="52" spans="1:17" ht="15">
      <c r="A52" s="3"/>
      <c r="B52" s="2"/>
      <c r="C52" s="2"/>
      <c r="D52" s="2"/>
      <c r="E52" s="3"/>
      <c r="F52" s="9"/>
      <c r="G52" s="10"/>
      <c r="H52" s="10"/>
      <c r="I52" s="2"/>
      <c r="J52" s="11"/>
      <c r="K52" s="9"/>
      <c r="L52" s="10"/>
      <c r="M52" s="10"/>
      <c r="N52" s="2"/>
      <c r="O52" s="11"/>
      <c r="P52" s="11"/>
      <c r="Q52" s="11"/>
    </row>
    <row r="53" spans="1:17" ht="15">
      <c r="A53" s="3"/>
      <c r="B53" s="2"/>
      <c r="C53" s="2"/>
      <c r="D53" s="2"/>
      <c r="E53" s="3"/>
      <c r="F53" s="9"/>
      <c r="G53" s="10"/>
      <c r="H53" s="10"/>
      <c r="I53" s="2"/>
      <c r="J53" s="11"/>
      <c r="K53" s="9"/>
      <c r="L53" s="10"/>
      <c r="M53" s="10"/>
      <c r="N53" s="2"/>
      <c r="O53" s="11"/>
      <c r="P53" s="11"/>
      <c r="Q53" s="11"/>
    </row>
    <row r="54" spans="1:17" ht="15">
      <c r="A54" s="3"/>
      <c r="B54" s="2"/>
      <c r="C54" s="2"/>
      <c r="D54" s="2"/>
      <c r="E54" s="3"/>
      <c r="F54" s="9"/>
      <c r="G54" s="10"/>
      <c r="H54" s="10"/>
      <c r="I54" s="2"/>
      <c r="J54" s="11"/>
      <c r="K54" s="9"/>
      <c r="L54" s="10"/>
      <c r="M54" s="10"/>
      <c r="N54" s="2"/>
      <c r="O54" s="11"/>
      <c r="P54" s="11"/>
      <c r="Q54" s="11"/>
    </row>
    <row r="55" spans="1:17" ht="15">
      <c r="A55" s="3"/>
      <c r="B55" s="2"/>
      <c r="C55" s="2"/>
      <c r="D55" s="2"/>
      <c r="E55" s="3"/>
      <c r="F55" s="9"/>
      <c r="G55" s="10"/>
      <c r="H55" s="10"/>
      <c r="I55" s="2"/>
      <c r="J55" s="11"/>
      <c r="K55" s="9"/>
      <c r="L55" s="10"/>
      <c r="M55" s="10"/>
      <c r="N55" s="2"/>
      <c r="O55" s="11"/>
      <c r="P55" s="11"/>
      <c r="Q55" s="11"/>
    </row>
    <row r="56" spans="1:17" ht="15">
      <c r="A56" s="3"/>
      <c r="B56" s="2"/>
      <c r="C56" s="2"/>
      <c r="D56" s="2"/>
      <c r="E56" s="3"/>
      <c r="F56" s="9"/>
      <c r="G56" s="10"/>
      <c r="H56" s="10"/>
      <c r="I56" s="2"/>
      <c r="J56" s="11"/>
      <c r="K56" s="9"/>
      <c r="L56" s="10"/>
      <c r="M56" s="10"/>
      <c r="N56" s="2"/>
      <c r="O56" s="11"/>
      <c r="P56" s="11"/>
      <c r="Q56" s="11"/>
    </row>
    <row r="57" ht="15">
      <c r="F57" s="9"/>
    </row>
    <row r="58" ht="15">
      <c r="F58" s="9"/>
    </row>
    <row r="59" ht="15">
      <c r="F59" s="9"/>
    </row>
    <row r="60" ht="15">
      <c r="F60" s="9"/>
    </row>
    <row r="61" ht="15">
      <c r="F61" s="9"/>
    </row>
    <row r="62" ht="15">
      <c r="F62" s="12"/>
    </row>
  </sheetData>
  <sheetProtection selectLockedCells="1" selectUnlockedCells="1"/>
  <autoFilter ref="A9:R9">
    <sortState ref="A10:R62">
      <sortCondition sortBy="value" ref="Q10:Q62"/>
    </sortState>
  </autoFilter>
  <mergeCells count="4">
    <mergeCell ref="F7:J7"/>
    <mergeCell ref="K7:O7"/>
    <mergeCell ref="G8:H8"/>
    <mergeCell ref="L8:M8"/>
  </mergeCells>
  <printOptions/>
  <pageMargins left="0.7086614173228346" right="0.7086614173228346" top="0.7480314960629921" bottom="0.7480314960629921" header="0.31496062992125984" footer="0.31496062992125984"/>
  <pageSetup fitToHeight="1" fitToWidth="1" horizontalDpi="300" verticalDpi="300" orientation="landscape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="90" zoomScaleNormal="90" zoomScalePageLayoutView="0" workbookViewId="0" topLeftCell="A3">
      <selection activeCell="N21" sqref="N21"/>
    </sheetView>
  </sheetViews>
  <sheetFormatPr defaultColWidth="11.421875" defaultRowHeight="15"/>
  <cols>
    <col min="1" max="2" width="5.7109375" style="1" customWidth="1"/>
    <col min="3" max="3" width="45.7109375" style="0" customWidth="1"/>
    <col min="4" max="4" width="20.7109375" style="0" customWidth="1"/>
    <col min="5" max="5" width="6.7109375" style="0" customWidth="1"/>
    <col min="10" max="10" width="6.7109375" style="0" customWidth="1"/>
    <col min="12" max="12" width="16.57421875" style="0" customWidth="1"/>
  </cols>
  <sheetData>
    <row r="1" spans="1:11" ht="15">
      <c r="A1" s="3"/>
      <c r="B1" s="3"/>
      <c r="C1" s="2"/>
      <c r="D1" s="2"/>
      <c r="E1" s="3"/>
      <c r="F1" s="2"/>
      <c r="G1" s="2"/>
      <c r="H1" s="2"/>
      <c r="I1" s="2"/>
      <c r="J1" s="2"/>
      <c r="K1" s="2"/>
    </row>
    <row r="2" spans="1:11" ht="15">
      <c r="A2" s="3"/>
      <c r="B2" s="3"/>
      <c r="C2" s="2"/>
      <c r="D2" s="2"/>
      <c r="E2" s="3"/>
      <c r="F2" s="2"/>
      <c r="G2" s="2"/>
      <c r="H2" s="2"/>
      <c r="I2" s="2"/>
      <c r="J2" s="2"/>
      <c r="K2" s="2"/>
    </row>
    <row r="3" spans="1:11" ht="15">
      <c r="A3" s="6"/>
      <c r="B3" s="3"/>
      <c r="C3" s="2"/>
      <c r="D3" s="2"/>
      <c r="E3" s="3"/>
      <c r="F3" s="2"/>
      <c r="G3" s="2"/>
      <c r="H3" s="2"/>
      <c r="I3" s="2"/>
      <c r="J3" s="2"/>
      <c r="K3" s="2"/>
    </row>
    <row r="4" spans="1:11" ht="15">
      <c r="A4" s="3"/>
      <c r="B4" s="3"/>
      <c r="C4" s="2"/>
      <c r="D4" s="2"/>
      <c r="E4" s="3"/>
      <c r="F4" s="2"/>
      <c r="G4" s="2"/>
      <c r="H4" s="2"/>
      <c r="I4" s="2"/>
      <c r="J4" s="2"/>
      <c r="K4" s="2"/>
    </row>
    <row r="5" spans="1:11" ht="15">
      <c r="A5" s="3"/>
      <c r="B5" s="3"/>
      <c r="C5" s="2"/>
      <c r="D5" s="2"/>
      <c r="E5" s="3"/>
      <c r="F5" s="2"/>
      <c r="G5" s="2"/>
      <c r="H5" s="2"/>
      <c r="I5" s="2"/>
      <c r="J5" s="2"/>
      <c r="K5" s="2"/>
    </row>
    <row r="6" spans="1:11" ht="25.5">
      <c r="A6" s="3"/>
      <c r="B6" s="3"/>
      <c r="C6" s="4" t="s">
        <v>20</v>
      </c>
      <c r="D6" s="2"/>
      <c r="E6" s="3"/>
      <c r="F6" s="2"/>
      <c r="G6" s="2"/>
      <c r="H6" s="2"/>
      <c r="I6" s="2"/>
      <c r="J6" s="2"/>
      <c r="K6" s="2"/>
    </row>
    <row r="7" spans="1:11" ht="15">
      <c r="A7" s="3"/>
      <c r="B7" s="3"/>
      <c r="C7" s="2"/>
      <c r="D7" s="2"/>
      <c r="E7" s="3"/>
      <c r="F7" s="85" t="s">
        <v>0</v>
      </c>
      <c r="G7" s="85"/>
      <c r="H7" s="85" t="s">
        <v>1</v>
      </c>
      <c r="I7" s="85"/>
      <c r="J7" s="2"/>
      <c r="K7" s="2"/>
    </row>
    <row r="8" spans="1:11" ht="15.75" thickBot="1">
      <c r="A8" s="3"/>
      <c r="B8" s="3"/>
      <c r="C8" s="2"/>
      <c r="E8" s="3"/>
      <c r="F8" s="2"/>
      <c r="G8" s="6"/>
      <c r="H8" s="2"/>
      <c r="I8" s="6"/>
      <c r="J8" s="2"/>
      <c r="K8" s="2"/>
    </row>
    <row r="9" spans="1:12" ht="15.75" customHeight="1">
      <c r="A9" s="25" t="s">
        <v>2</v>
      </c>
      <c r="B9" s="25" t="s">
        <v>3</v>
      </c>
      <c r="C9" s="25" t="s">
        <v>4</v>
      </c>
      <c r="D9" s="26" t="s">
        <v>5</v>
      </c>
      <c r="E9" s="26" t="s">
        <v>6</v>
      </c>
      <c r="F9" s="69" t="s">
        <v>7</v>
      </c>
      <c r="G9" s="70" t="s">
        <v>9</v>
      </c>
      <c r="H9" s="69" t="s">
        <v>7</v>
      </c>
      <c r="I9" s="70" t="s">
        <v>10</v>
      </c>
      <c r="J9" s="26" t="s">
        <v>11</v>
      </c>
      <c r="K9" s="25" t="s">
        <v>12</v>
      </c>
      <c r="L9" s="26" t="s">
        <v>131</v>
      </c>
    </row>
    <row r="10" spans="1:12" ht="15.75" customHeight="1">
      <c r="A10" s="82">
        <v>1</v>
      </c>
      <c r="B10" s="83">
        <v>52</v>
      </c>
      <c r="C10" s="71" t="s">
        <v>56</v>
      </c>
      <c r="D10" s="72" t="s">
        <v>107</v>
      </c>
      <c r="E10" s="73">
        <v>1970</v>
      </c>
      <c r="F10" s="74">
        <v>0</v>
      </c>
      <c r="G10" s="75">
        <v>0</v>
      </c>
      <c r="H10" s="74">
        <v>0</v>
      </c>
      <c r="I10" s="75"/>
      <c r="J10" s="67">
        <v>0.97</v>
      </c>
      <c r="K10" s="67">
        <v>0</v>
      </c>
      <c r="L10" s="84">
        <f aca="true" t="shared" si="0" ref="L10:L23">K10*J10</f>
        <v>0</v>
      </c>
    </row>
    <row r="11" spans="1:12" ht="15.75" customHeight="1">
      <c r="A11" s="76">
        <v>2</v>
      </c>
      <c r="B11" s="58">
        <v>60</v>
      </c>
      <c r="C11" s="77" t="s">
        <v>127</v>
      </c>
      <c r="D11" s="59" t="s">
        <v>128</v>
      </c>
      <c r="E11" s="58">
        <v>1975</v>
      </c>
      <c r="F11" s="74">
        <v>0</v>
      </c>
      <c r="G11" s="75">
        <f aca="true" t="shared" si="1" ref="G11:G23">F11</f>
        <v>0</v>
      </c>
      <c r="H11" s="74">
        <v>0</v>
      </c>
      <c r="I11" s="75">
        <f aca="true" t="shared" si="2" ref="I11:I23">H11</f>
        <v>0</v>
      </c>
      <c r="J11" s="67">
        <f aca="true" t="shared" si="3" ref="J11:J23">(E11-1000)/1000</f>
        <v>0.975</v>
      </c>
      <c r="K11" s="67">
        <f aca="true" t="shared" si="4" ref="K11:K23">(G11+I11)</f>
        <v>0</v>
      </c>
      <c r="L11" s="84">
        <f t="shared" si="0"/>
        <v>0</v>
      </c>
    </row>
    <row r="12" spans="1:12" ht="15.75" customHeight="1">
      <c r="A12" s="82">
        <v>3</v>
      </c>
      <c r="B12" s="58">
        <v>58</v>
      </c>
      <c r="C12" s="77" t="s">
        <v>124</v>
      </c>
      <c r="D12" s="59" t="s">
        <v>130</v>
      </c>
      <c r="E12" s="58">
        <v>2006</v>
      </c>
      <c r="F12" s="74">
        <v>100</v>
      </c>
      <c r="G12" s="75">
        <f t="shared" si="1"/>
        <v>100</v>
      </c>
      <c r="H12" s="74"/>
      <c r="I12" s="75">
        <f t="shared" si="2"/>
        <v>0</v>
      </c>
      <c r="J12" s="67">
        <f t="shared" si="3"/>
        <v>1.006</v>
      </c>
      <c r="K12" s="67">
        <f t="shared" si="4"/>
        <v>100</v>
      </c>
      <c r="L12" s="84">
        <f t="shared" si="0"/>
        <v>100.6</v>
      </c>
    </row>
    <row r="13" spans="1:12" ht="15.75" customHeight="1">
      <c r="A13" s="76">
        <v>4</v>
      </c>
      <c r="B13" s="58">
        <v>23</v>
      </c>
      <c r="C13" s="78" t="s">
        <v>71</v>
      </c>
      <c r="D13" s="72" t="s">
        <v>120</v>
      </c>
      <c r="E13" s="73">
        <v>1972</v>
      </c>
      <c r="F13" s="74">
        <v>200</v>
      </c>
      <c r="G13" s="75">
        <f t="shared" si="1"/>
        <v>200</v>
      </c>
      <c r="H13" s="74">
        <v>0</v>
      </c>
      <c r="I13" s="75">
        <f t="shared" si="2"/>
        <v>0</v>
      </c>
      <c r="J13" s="67">
        <f t="shared" si="3"/>
        <v>0.972</v>
      </c>
      <c r="K13" s="67">
        <f t="shared" si="4"/>
        <v>200</v>
      </c>
      <c r="L13" s="84">
        <f t="shared" si="0"/>
        <v>194.4</v>
      </c>
    </row>
    <row r="14" spans="1:12" ht="15.75" customHeight="1">
      <c r="A14" s="82">
        <v>5</v>
      </c>
      <c r="B14" s="58">
        <v>54</v>
      </c>
      <c r="C14" s="77" t="s">
        <v>64</v>
      </c>
      <c r="D14" s="59" t="s">
        <v>103</v>
      </c>
      <c r="E14" s="58">
        <v>1975</v>
      </c>
      <c r="F14" s="74">
        <v>0</v>
      </c>
      <c r="G14" s="75">
        <f t="shared" si="1"/>
        <v>0</v>
      </c>
      <c r="H14" s="74">
        <v>200</v>
      </c>
      <c r="I14" s="75">
        <f t="shared" si="2"/>
        <v>200</v>
      </c>
      <c r="J14" s="67">
        <f t="shared" si="3"/>
        <v>0.975</v>
      </c>
      <c r="K14" s="67">
        <f t="shared" si="4"/>
        <v>200</v>
      </c>
      <c r="L14" s="84">
        <f t="shared" si="0"/>
        <v>195</v>
      </c>
    </row>
    <row r="15" spans="1:12" ht="15.75" customHeight="1">
      <c r="A15" s="76">
        <v>6</v>
      </c>
      <c r="B15" s="58">
        <v>49</v>
      </c>
      <c r="C15" s="79" t="s">
        <v>113</v>
      </c>
      <c r="D15" s="72" t="s">
        <v>53</v>
      </c>
      <c r="E15" s="73">
        <v>1991</v>
      </c>
      <c r="F15" s="74">
        <v>100</v>
      </c>
      <c r="G15" s="75">
        <f t="shared" si="1"/>
        <v>100</v>
      </c>
      <c r="H15" s="74">
        <v>100</v>
      </c>
      <c r="I15" s="75">
        <f t="shared" si="2"/>
        <v>100</v>
      </c>
      <c r="J15" s="67">
        <f t="shared" si="3"/>
        <v>0.991</v>
      </c>
      <c r="K15" s="67">
        <f t="shared" si="4"/>
        <v>200</v>
      </c>
      <c r="L15" s="84">
        <f t="shared" si="0"/>
        <v>198.2</v>
      </c>
    </row>
    <row r="16" spans="1:12" ht="15.75" customHeight="1">
      <c r="A16" s="82">
        <v>7</v>
      </c>
      <c r="B16" s="58">
        <v>53</v>
      </c>
      <c r="C16" s="79" t="s">
        <v>116</v>
      </c>
      <c r="D16" s="72" t="s">
        <v>57</v>
      </c>
      <c r="E16" s="73">
        <v>2014</v>
      </c>
      <c r="F16" s="74">
        <v>100</v>
      </c>
      <c r="G16" s="75">
        <f t="shared" si="1"/>
        <v>100</v>
      </c>
      <c r="H16" s="74">
        <v>100</v>
      </c>
      <c r="I16" s="75">
        <f t="shared" si="2"/>
        <v>100</v>
      </c>
      <c r="J16" s="67">
        <f t="shared" si="3"/>
        <v>1.014</v>
      </c>
      <c r="K16" s="67">
        <f t="shared" si="4"/>
        <v>200</v>
      </c>
      <c r="L16" s="84">
        <f t="shared" si="0"/>
        <v>202.8</v>
      </c>
    </row>
    <row r="17" spans="1:12" ht="15.75" customHeight="1">
      <c r="A17" s="76">
        <v>8</v>
      </c>
      <c r="B17" s="58">
        <v>55</v>
      </c>
      <c r="C17" s="80" t="s">
        <v>117</v>
      </c>
      <c r="D17" s="59" t="s">
        <v>65</v>
      </c>
      <c r="E17" s="58">
        <v>2015</v>
      </c>
      <c r="F17" s="74">
        <v>200</v>
      </c>
      <c r="G17" s="75">
        <f t="shared" si="1"/>
        <v>200</v>
      </c>
      <c r="H17" s="74">
        <v>100</v>
      </c>
      <c r="I17" s="75">
        <f t="shared" si="2"/>
        <v>100</v>
      </c>
      <c r="J17" s="67">
        <f t="shared" si="3"/>
        <v>1.015</v>
      </c>
      <c r="K17" s="67">
        <f t="shared" si="4"/>
        <v>300</v>
      </c>
      <c r="L17" s="84">
        <f t="shared" si="0"/>
        <v>304.49999999999994</v>
      </c>
    </row>
    <row r="18" spans="1:12" ht="15.75" customHeight="1">
      <c r="A18" s="82">
        <v>9</v>
      </c>
      <c r="B18" s="58">
        <v>57</v>
      </c>
      <c r="C18" s="77" t="s">
        <v>125</v>
      </c>
      <c r="D18" s="59" t="s">
        <v>126</v>
      </c>
      <c r="E18" s="58">
        <v>1988</v>
      </c>
      <c r="F18" s="74">
        <v>100</v>
      </c>
      <c r="G18" s="75">
        <f t="shared" si="1"/>
        <v>100</v>
      </c>
      <c r="H18" s="74">
        <v>300</v>
      </c>
      <c r="I18" s="75">
        <f t="shared" si="2"/>
        <v>300</v>
      </c>
      <c r="J18" s="67">
        <f t="shared" si="3"/>
        <v>0.988</v>
      </c>
      <c r="K18" s="67">
        <f t="shared" si="4"/>
        <v>400</v>
      </c>
      <c r="L18" s="84">
        <f t="shared" si="0"/>
        <v>395.2</v>
      </c>
    </row>
    <row r="19" spans="1:12" ht="15.75" customHeight="1">
      <c r="A19" s="76">
        <v>10</v>
      </c>
      <c r="B19" s="58">
        <v>48</v>
      </c>
      <c r="C19" s="81" t="s">
        <v>112</v>
      </c>
      <c r="D19" s="72" t="s">
        <v>121</v>
      </c>
      <c r="E19" s="73">
        <v>1990</v>
      </c>
      <c r="F19" s="74">
        <v>500</v>
      </c>
      <c r="G19" s="75">
        <f t="shared" si="1"/>
        <v>500</v>
      </c>
      <c r="H19" s="74">
        <v>100</v>
      </c>
      <c r="I19" s="75">
        <f t="shared" si="2"/>
        <v>100</v>
      </c>
      <c r="J19" s="67">
        <f t="shared" si="3"/>
        <v>0.99</v>
      </c>
      <c r="K19" s="67">
        <f t="shared" si="4"/>
        <v>600</v>
      </c>
      <c r="L19" s="84">
        <f t="shared" si="0"/>
        <v>594</v>
      </c>
    </row>
    <row r="20" spans="1:12" ht="15.75" customHeight="1">
      <c r="A20" s="82">
        <v>11</v>
      </c>
      <c r="B20" s="58">
        <v>56</v>
      </c>
      <c r="C20" s="77" t="s">
        <v>122</v>
      </c>
      <c r="D20" s="59" t="s">
        <v>123</v>
      </c>
      <c r="E20" s="58">
        <v>2005</v>
      </c>
      <c r="F20" s="74">
        <v>500</v>
      </c>
      <c r="G20" s="75">
        <f t="shared" si="1"/>
        <v>500</v>
      </c>
      <c r="H20" s="74">
        <v>400</v>
      </c>
      <c r="I20" s="75">
        <f t="shared" si="2"/>
        <v>400</v>
      </c>
      <c r="J20" s="67">
        <f t="shared" si="3"/>
        <v>1.005</v>
      </c>
      <c r="K20" s="67">
        <f t="shared" si="4"/>
        <v>900</v>
      </c>
      <c r="L20" s="84">
        <f t="shared" si="0"/>
        <v>904.4999999999999</v>
      </c>
    </row>
    <row r="21" spans="1:12" ht="15.75" customHeight="1">
      <c r="A21" s="76">
        <v>12</v>
      </c>
      <c r="B21" s="58">
        <v>50</v>
      </c>
      <c r="C21" s="79" t="s">
        <v>115</v>
      </c>
      <c r="D21" s="72" t="s">
        <v>109</v>
      </c>
      <c r="E21" s="73">
        <v>2006</v>
      </c>
      <c r="F21" s="74">
        <v>300</v>
      </c>
      <c r="G21" s="75">
        <f t="shared" si="1"/>
        <v>300</v>
      </c>
      <c r="H21" s="74">
        <v>700</v>
      </c>
      <c r="I21" s="75">
        <f t="shared" si="2"/>
        <v>700</v>
      </c>
      <c r="J21" s="67">
        <f t="shared" si="3"/>
        <v>1.006</v>
      </c>
      <c r="K21" s="67">
        <f t="shared" si="4"/>
        <v>1000</v>
      </c>
      <c r="L21" s="84">
        <f t="shared" si="0"/>
        <v>1006</v>
      </c>
    </row>
    <row r="22" spans="1:12" ht="15.75" customHeight="1">
      <c r="A22" s="82">
        <v>13</v>
      </c>
      <c r="B22" s="58">
        <v>47</v>
      </c>
      <c r="C22" s="79" t="s">
        <v>111</v>
      </c>
      <c r="D22" s="72" t="s">
        <v>54</v>
      </c>
      <c r="E22" s="73">
        <v>1959</v>
      </c>
      <c r="F22" s="74">
        <v>1000</v>
      </c>
      <c r="G22" s="75">
        <f t="shared" si="1"/>
        <v>1000</v>
      </c>
      <c r="H22" s="74">
        <v>600</v>
      </c>
      <c r="I22" s="75">
        <f t="shared" si="2"/>
        <v>600</v>
      </c>
      <c r="J22" s="67">
        <f t="shared" si="3"/>
        <v>0.959</v>
      </c>
      <c r="K22" s="67">
        <f t="shared" si="4"/>
        <v>1600</v>
      </c>
      <c r="L22" s="84">
        <f t="shared" si="0"/>
        <v>1534.3999999999999</v>
      </c>
    </row>
    <row r="23" spans="1:12" ht="15.75" customHeight="1">
      <c r="A23" s="76">
        <v>14</v>
      </c>
      <c r="B23" s="58">
        <v>51</v>
      </c>
      <c r="C23" s="79" t="s">
        <v>114</v>
      </c>
      <c r="D23" s="72" t="s">
        <v>55</v>
      </c>
      <c r="E23" s="73">
        <v>1991</v>
      </c>
      <c r="F23" s="74">
        <v>1000</v>
      </c>
      <c r="G23" s="75">
        <f t="shared" si="1"/>
        <v>1000</v>
      </c>
      <c r="H23" s="74">
        <v>2500</v>
      </c>
      <c r="I23" s="75">
        <f t="shared" si="2"/>
        <v>2500</v>
      </c>
      <c r="J23" s="67">
        <f t="shared" si="3"/>
        <v>0.991</v>
      </c>
      <c r="K23" s="67">
        <f t="shared" si="4"/>
        <v>3500</v>
      </c>
      <c r="L23" s="84">
        <f t="shared" si="0"/>
        <v>3468.5</v>
      </c>
    </row>
    <row r="24" ht="15">
      <c r="B24" s="16"/>
    </row>
  </sheetData>
  <sheetProtection/>
  <autoFilter ref="A9:L9">
    <sortState ref="A10:L24">
      <sortCondition sortBy="value" ref="L10:L24"/>
    </sortState>
  </autoFilter>
  <mergeCells count="2">
    <mergeCell ref="F7:G7"/>
    <mergeCell ref="H7:I7"/>
  </mergeCells>
  <printOptions/>
  <pageMargins left="0.7" right="0.7" top="0.75" bottom="0.75" header="0.3" footer="0.3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duht</dc:creator>
  <cp:keywords/>
  <dc:description/>
  <cp:lastModifiedBy>Hugues HORNOY</cp:lastModifiedBy>
  <cp:lastPrinted>2017-05-27T18:18:11Z</cp:lastPrinted>
  <dcterms:created xsi:type="dcterms:W3CDTF">2017-05-10T21:43:15Z</dcterms:created>
  <dcterms:modified xsi:type="dcterms:W3CDTF">2017-05-29T12:16:42Z</dcterms:modified>
  <cp:category/>
  <cp:version/>
  <cp:contentType/>
  <cp:contentStatus/>
</cp:coreProperties>
</file>